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D:\PC_HOME_ZAK_2020\ZAKÁZKY_PPS\PPS_DS_FRÝDEK_DPS\"/>
    </mc:Choice>
  </mc:AlternateContent>
  <xr:revisionPtr revIDLastSave="0" documentId="13_ncr:1_{C6DF0DED-EEB9-4F2F-AF84-CFB1D598C34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5-2020 - D.1.4.3 - VYTÁP..." sheetId="2" r:id="rId2"/>
    <sheet name="Pokyny pro vyplnění" sheetId="3" r:id="rId3"/>
  </sheets>
  <definedNames>
    <definedName name="_xlnm._FilterDatabase" localSheetId="1" hidden="1">'05-2020 - D.1.4.3 - VYTÁP...'!$C$92:$K$182</definedName>
    <definedName name="_xlnm.Print_Titles" localSheetId="1">'05-2020 - D.1.4.3 - VYTÁP...'!$92:$92</definedName>
    <definedName name="_xlnm.Print_Titles" localSheetId="0">'Rekapitulace stavby'!$49:$49</definedName>
    <definedName name="_xlnm.Print_Area" localSheetId="1">'05-2020 - D.1.4.3 - VYTÁP...'!$C$4:$J$38,'05-2020 - D.1.4.3 - VYTÁP...'!$C$44:$J$72,'05-2020 - D.1.4.3 - VYTÁP...'!$C$78:$K$182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82" i="2"/>
  <c r="BH182" i="2"/>
  <c r="BG182" i="2"/>
  <c r="BF182" i="2"/>
  <c r="T182" i="2"/>
  <c r="T181" i="2" s="1"/>
  <c r="T180" i="2" s="1"/>
  <c r="R182" i="2"/>
  <c r="R181" i="2" s="1"/>
  <c r="R180" i="2" s="1"/>
  <c r="P182" i="2"/>
  <c r="P181" i="2" s="1"/>
  <c r="P180" i="2" s="1"/>
  <c r="BK182" i="2"/>
  <c r="BK181" i="2" s="1"/>
  <c r="J182" i="2"/>
  <c r="BE182" i="2" s="1"/>
  <c r="BI177" i="2"/>
  <c r="BH177" i="2"/>
  <c r="BG177" i="2"/>
  <c r="BF177" i="2"/>
  <c r="T177" i="2"/>
  <c r="T176" i="2" s="1"/>
  <c r="R177" i="2"/>
  <c r="R176" i="2" s="1"/>
  <c r="P177" i="2"/>
  <c r="P176" i="2" s="1"/>
  <c r="BK177" i="2"/>
  <c r="BK176" i="2" s="1"/>
  <c r="J176" i="2" s="1"/>
  <c r="J69" i="2" s="1"/>
  <c r="J177" i="2"/>
  <c r="BE177" i="2" s="1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0" i="2"/>
  <c r="BH170" i="2"/>
  <c r="BG170" i="2"/>
  <c r="BF170" i="2"/>
  <c r="BE170" i="2"/>
  <c r="T170" i="2"/>
  <c r="R170" i="2"/>
  <c r="P170" i="2"/>
  <c r="BK170" i="2"/>
  <c r="J170" i="2"/>
  <c r="BI168" i="2"/>
  <c r="BH168" i="2"/>
  <c r="BG168" i="2"/>
  <c r="BF168" i="2"/>
  <c r="BE168" i="2"/>
  <c r="T168" i="2"/>
  <c r="R168" i="2"/>
  <c r="P168" i="2"/>
  <c r="BK168" i="2"/>
  <c r="J168" i="2"/>
  <c r="BI166" i="2"/>
  <c r="BH166" i="2"/>
  <c r="BG166" i="2"/>
  <c r="BF166" i="2"/>
  <c r="BE166" i="2"/>
  <c r="T166" i="2"/>
  <c r="R166" i="2"/>
  <c r="P166" i="2"/>
  <c r="BK166" i="2"/>
  <c r="J166" i="2"/>
  <c r="BI164" i="2"/>
  <c r="BH164" i="2"/>
  <c r="BG164" i="2"/>
  <c r="BF164" i="2"/>
  <c r="BE164" i="2"/>
  <c r="T164" i="2"/>
  <c r="R164" i="2"/>
  <c r="P164" i="2"/>
  <c r="BK164" i="2"/>
  <c r="J164" i="2"/>
  <c r="BI162" i="2"/>
  <c r="BH162" i="2"/>
  <c r="BG162" i="2"/>
  <c r="BF162" i="2"/>
  <c r="BE162" i="2"/>
  <c r="T162" i="2"/>
  <c r="R162" i="2"/>
  <c r="P162" i="2"/>
  <c r="BK162" i="2"/>
  <c r="J162" i="2"/>
  <c r="BI160" i="2"/>
  <c r="BH160" i="2"/>
  <c r="BG160" i="2"/>
  <c r="BF160" i="2"/>
  <c r="BE160" i="2"/>
  <c r="T160" i="2"/>
  <c r="R160" i="2"/>
  <c r="P160" i="2"/>
  <c r="BK160" i="2"/>
  <c r="J160" i="2"/>
  <c r="BI158" i="2"/>
  <c r="BH158" i="2"/>
  <c r="BG158" i="2"/>
  <c r="BF158" i="2"/>
  <c r="BE158" i="2"/>
  <c r="T158" i="2"/>
  <c r="R158" i="2"/>
  <c r="P158" i="2"/>
  <c r="BK158" i="2"/>
  <c r="J158" i="2"/>
  <c r="BI155" i="2"/>
  <c r="BH155" i="2"/>
  <c r="BG155" i="2"/>
  <c r="BF155" i="2"/>
  <c r="BE155" i="2"/>
  <c r="T155" i="2"/>
  <c r="R155" i="2"/>
  <c r="P155" i="2"/>
  <c r="BK155" i="2"/>
  <c r="J155" i="2"/>
  <c r="BI154" i="2"/>
  <c r="BH154" i="2"/>
  <c r="BG154" i="2"/>
  <c r="BF154" i="2"/>
  <c r="BE154" i="2"/>
  <c r="T154" i="2"/>
  <c r="R154" i="2"/>
  <c r="P154" i="2"/>
  <c r="BK154" i="2"/>
  <c r="J154" i="2"/>
  <c r="BI151" i="2"/>
  <c r="BH151" i="2"/>
  <c r="BG151" i="2"/>
  <c r="BF151" i="2"/>
  <c r="BE151" i="2"/>
  <c r="T151" i="2"/>
  <c r="T150" i="2" s="1"/>
  <c r="R151" i="2"/>
  <c r="R150" i="2" s="1"/>
  <c r="P151" i="2"/>
  <c r="P150" i="2" s="1"/>
  <c r="BK151" i="2"/>
  <c r="BK150" i="2" s="1"/>
  <c r="J150" i="2" s="1"/>
  <c r="J68" i="2" s="1"/>
  <c r="J151" i="2"/>
  <c r="BI149" i="2"/>
  <c r="BH149" i="2"/>
  <c r="BG149" i="2"/>
  <c r="BF149" i="2"/>
  <c r="T149" i="2"/>
  <c r="R149" i="2"/>
  <c r="P149" i="2"/>
  <c r="BK149" i="2"/>
  <c r="J149" i="2"/>
  <c r="BE149" i="2" s="1"/>
  <c r="BI146" i="2"/>
  <c r="BH146" i="2"/>
  <c r="BG146" i="2"/>
  <c r="BF146" i="2"/>
  <c r="T146" i="2"/>
  <c r="R146" i="2"/>
  <c r="P146" i="2"/>
  <c r="BK146" i="2"/>
  <c r="J146" i="2"/>
  <c r="BE146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T135" i="2" s="1"/>
  <c r="R136" i="2"/>
  <c r="R135" i="2" s="1"/>
  <c r="P136" i="2"/>
  <c r="P135" i="2" s="1"/>
  <c r="BK136" i="2"/>
  <c r="BK135" i="2" s="1"/>
  <c r="J135" i="2" s="1"/>
  <c r="J67" i="2" s="1"/>
  <c r="J136" i="2"/>
  <c r="BE136" i="2" s="1"/>
  <c r="BI134" i="2"/>
  <c r="BH134" i="2"/>
  <c r="BG134" i="2"/>
  <c r="BF134" i="2"/>
  <c r="BE134" i="2"/>
  <c r="T134" i="2"/>
  <c r="R134" i="2"/>
  <c r="P134" i="2"/>
  <c r="BK134" i="2"/>
  <c r="J134" i="2"/>
  <c r="BI131" i="2"/>
  <c r="BH131" i="2"/>
  <c r="BG131" i="2"/>
  <c r="BF131" i="2"/>
  <c r="BE131" i="2"/>
  <c r="T131" i="2"/>
  <c r="R131" i="2"/>
  <c r="P131" i="2"/>
  <c r="BK131" i="2"/>
  <c r="J131" i="2"/>
  <c r="BI128" i="2"/>
  <c r="BH128" i="2"/>
  <c r="BG128" i="2"/>
  <c r="BF128" i="2"/>
  <c r="BE128" i="2"/>
  <c r="T128" i="2"/>
  <c r="R128" i="2"/>
  <c r="P128" i="2"/>
  <c r="BK128" i="2"/>
  <c r="J128" i="2"/>
  <c r="BI125" i="2"/>
  <c r="BH125" i="2"/>
  <c r="BG125" i="2"/>
  <c r="BF125" i="2"/>
  <c r="BE125" i="2"/>
  <c r="T125" i="2"/>
  <c r="R125" i="2"/>
  <c r="P125" i="2"/>
  <c r="BK125" i="2"/>
  <c r="J125" i="2"/>
  <c r="BI122" i="2"/>
  <c r="BH122" i="2"/>
  <c r="BG122" i="2"/>
  <c r="BF122" i="2"/>
  <c r="BE122" i="2"/>
  <c r="T122" i="2"/>
  <c r="R122" i="2"/>
  <c r="P122" i="2"/>
  <c r="BK122" i="2"/>
  <c r="J122" i="2"/>
  <c r="BI119" i="2"/>
  <c r="BH119" i="2"/>
  <c r="BG119" i="2"/>
  <c r="BF119" i="2"/>
  <c r="BE119" i="2"/>
  <c r="T119" i="2"/>
  <c r="R119" i="2"/>
  <c r="P119" i="2"/>
  <c r="BK119" i="2"/>
  <c r="J119" i="2"/>
  <c r="BI116" i="2"/>
  <c r="BH116" i="2"/>
  <c r="BG116" i="2"/>
  <c r="BF116" i="2"/>
  <c r="BE116" i="2"/>
  <c r="T116" i="2"/>
  <c r="T115" i="2" s="1"/>
  <c r="R116" i="2"/>
  <c r="R115" i="2" s="1"/>
  <c r="P116" i="2"/>
  <c r="P115" i="2" s="1"/>
  <c r="BK116" i="2"/>
  <c r="BK115" i="2" s="1"/>
  <c r="J115" i="2" s="1"/>
  <c r="J66" i="2" s="1"/>
  <c r="J116" i="2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T103" i="2"/>
  <c r="T102" i="2" s="1"/>
  <c r="T101" i="2" s="1"/>
  <c r="R103" i="2"/>
  <c r="R102" i="2" s="1"/>
  <c r="R101" i="2" s="1"/>
  <c r="P103" i="2"/>
  <c r="P102" i="2" s="1"/>
  <c r="BK103" i="2"/>
  <c r="BK102" i="2" s="1"/>
  <c r="J103" i="2"/>
  <c r="BE103" i="2" s="1"/>
  <c r="BI99" i="2"/>
  <c r="BH99" i="2"/>
  <c r="BG99" i="2"/>
  <c r="BF99" i="2"/>
  <c r="T99" i="2"/>
  <c r="T98" i="2" s="1"/>
  <c r="R99" i="2"/>
  <c r="R98" i="2" s="1"/>
  <c r="P99" i="2"/>
  <c r="P98" i="2" s="1"/>
  <c r="BK99" i="2"/>
  <c r="BK98" i="2" s="1"/>
  <c r="J98" i="2" s="1"/>
  <c r="J63" i="2" s="1"/>
  <c r="J99" i="2"/>
  <c r="BE99" i="2" s="1"/>
  <c r="BI96" i="2"/>
  <c r="F36" i="2" s="1"/>
  <c r="BD53" i="1" s="1"/>
  <c r="BD52" i="1" s="1"/>
  <c r="BD51" i="1" s="1"/>
  <c r="W30" i="1" s="1"/>
  <c r="BH96" i="2"/>
  <c r="F35" i="2" s="1"/>
  <c r="BC53" i="1" s="1"/>
  <c r="BC52" i="1" s="1"/>
  <c r="BG96" i="2"/>
  <c r="F34" i="2" s="1"/>
  <c r="BB53" i="1" s="1"/>
  <c r="BB52" i="1" s="1"/>
  <c r="BF96" i="2"/>
  <c r="J33" i="2" s="1"/>
  <c r="AW53" i="1" s="1"/>
  <c r="T96" i="2"/>
  <c r="T95" i="2" s="1"/>
  <c r="R96" i="2"/>
  <c r="R95" i="2" s="1"/>
  <c r="R94" i="2" s="1"/>
  <c r="R93" i="2" s="1"/>
  <c r="P96" i="2"/>
  <c r="P95" i="2" s="1"/>
  <c r="P94" i="2" s="1"/>
  <c r="BK96" i="2"/>
  <c r="BK95" i="2" s="1"/>
  <c r="J96" i="2"/>
  <c r="BE96" i="2" s="1"/>
  <c r="J89" i="2"/>
  <c r="F89" i="2"/>
  <c r="F87" i="2"/>
  <c r="E85" i="2"/>
  <c r="J55" i="2"/>
  <c r="F55" i="2"/>
  <c r="F53" i="2"/>
  <c r="E51" i="2"/>
  <c r="J20" i="2"/>
  <c r="E20" i="2"/>
  <c r="F56" i="2" s="1"/>
  <c r="J19" i="2"/>
  <c r="J14" i="2"/>
  <c r="J87" i="2" s="1"/>
  <c r="E7" i="2"/>
  <c r="E47" i="2" s="1"/>
  <c r="AS52" i="1"/>
  <c r="AS51" i="1" s="1"/>
  <c r="L47" i="1"/>
  <c r="AM46" i="1"/>
  <c r="L46" i="1"/>
  <c r="AM44" i="1"/>
  <c r="L44" i="1"/>
  <c r="L42" i="1"/>
  <c r="L41" i="1"/>
  <c r="T94" i="2" l="1"/>
  <c r="T93" i="2" s="1"/>
  <c r="J32" i="2"/>
  <c r="AV53" i="1" s="1"/>
  <c r="AT53" i="1" s="1"/>
  <c r="F32" i="2"/>
  <c r="AZ53" i="1" s="1"/>
  <c r="AZ52" i="1" s="1"/>
  <c r="BB51" i="1"/>
  <c r="AX52" i="1"/>
  <c r="J181" i="2"/>
  <c r="J71" i="2" s="1"/>
  <c r="BK180" i="2"/>
  <c r="J180" i="2" s="1"/>
  <c r="J70" i="2" s="1"/>
  <c r="J95" i="2"/>
  <c r="J62" i="2" s="1"/>
  <c r="BK94" i="2"/>
  <c r="AY52" i="1"/>
  <c r="BC51" i="1"/>
  <c r="J102" i="2"/>
  <c r="J65" i="2" s="1"/>
  <c r="BK101" i="2"/>
  <c r="J101" i="2" s="1"/>
  <c r="J64" i="2" s="1"/>
  <c r="P101" i="2"/>
  <c r="P93" i="2" s="1"/>
  <c r="AU53" i="1" s="1"/>
  <c r="AU52" i="1" s="1"/>
  <c r="AU51" i="1" s="1"/>
  <c r="E81" i="2"/>
  <c r="F90" i="2"/>
  <c r="F33" i="2"/>
  <c r="BA53" i="1" s="1"/>
  <c r="BA52" i="1" s="1"/>
  <c r="J53" i="2"/>
  <c r="AW52" i="1" l="1"/>
  <c r="BA51" i="1"/>
  <c r="W29" i="1"/>
  <c r="AY51" i="1"/>
  <c r="W28" i="1"/>
  <c r="AX51" i="1"/>
  <c r="J94" i="2"/>
  <c r="J61" i="2" s="1"/>
  <c r="BK93" i="2"/>
  <c r="J93" i="2" s="1"/>
  <c r="AZ51" i="1"/>
  <c r="AV52" i="1"/>
  <c r="AT52" i="1" s="1"/>
  <c r="W27" i="1" l="1"/>
  <c r="AW51" i="1"/>
  <c r="AK27" i="1" s="1"/>
  <c r="AV51" i="1"/>
  <c r="W26" i="1"/>
  <c r="J29" i="2"/>
  <c r="J60" i="2"/>
  <c r="AG53" i="1" l="1"/>
  <c r="J38" i="2"/>
  <c r="AK26" i="1"/>
  <c r="AT51" i="1"/>
  <c r="AN53" i="1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<sst xmlns="http://schemas.openxmlformats.org/spreadsheetml/2006/main" count="1584" uniqueCount="480">
  <si>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</si>
  <si>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</si>
  <si>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</si>
  <si>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</si>
  <si>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</si>
  <si>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</si>
  <si>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</si>
  <si>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{0ed50bd5-6805-47d9-b665-d9e16670fe12}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</si>
  <si>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</si>
  <si>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</si>
  <si>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</si>
  <si>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</si>
  <si>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</si>
  <si>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</si>
  <si>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</si>
  <si>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</si>
  <si>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05/2020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</si>
  <si>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</si>
  <si>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</si>
  <si>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D.1.4.3 - VYTÁPĚNÍ_DOMOV PRO SENIORY 28. ŘÍJNA - SPOLEČNÉ PROSTORY</t>
  </si>
  <si>
    <t>KSO:</t>
  </si>
  <si>
    <t>CC-CZ:</t>
  </si>
  <si>
    <t>Místo:</t>
  </si>
  <si>
    <t>FRÝDEK-MÍSTEK</t>
  </si>
  <si>
    <t>Datum:</t>
  </si>
  <si>
    <t>3. 4. 2020</t>
  </si>
  <si>
    <t>Zadavatel:</t>
  </si>
  <si>
    <t>IČ:</t>
  </si>
  <si>
    <t xml:space="preserve">STATUTÁRNÍ MĚSTO FRÝDEK-MÍSTEK 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</si>
  <si>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</si>
  <si>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</si>
  <si>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</si>
  <si>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</si>
  <si>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</si>
  <si>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</si>
  <si>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</si>
  <si>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</si>
  <si>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</si>
  <si>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</si>
  <si>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</si>
  <si>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</si>
  <si>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</si>
  <si>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</si>
  <si>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</si>
  <si>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</si>
  <si>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</si>
  <si>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</si>
  <si>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</si>
  <si>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</si>
  <si>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</si>
  <si>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</si>
  <si>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</si>
  <si>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</si>
  <si>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</si>
  <si>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</si>
  <si>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</si>
  <si>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</si>
  <si>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</si>
  <si>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</si>
  <si>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</si>
  <si>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</si>
  <si>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</si>
  <si>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</si>
  <si>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</si>
  <si>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</si>
  <si>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</si>
  <si>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</si>
  <si>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</si>
  <si>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</si>
  <si>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</si>
  <si>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</si>
  <si>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</si>
  <si>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</si>
  <si>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</si>
  <si>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</si>
  <si>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</si>
  <si>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{14650b3b-8c06-4b7a-ba91-83e0ac180564}</t>
  </si>
  <si>
    <t>2</t>
  </si>
  <si>
    <t>/</t>
  </si>
  <si>
    <t>Soupis</t>
  </si>
  <si>
    <t>{74a5baab-20ee-4437-b009-ea8a37debf39}</t>
  </si>
  <si>
    <t>1) Krycí list soupisu</t>
  </si>
  <si>
    <t>2) Rekapitulace</t>
  </si>
  <si>
    <t>3) Soupis prací</t>
  </si>
  <si>
    <t>Zpět na list:</t>
  </si>
  <si>
    <t>Rekapitulace stavby</t>
  </si>
  <si>
    <t>Objekt:</t>
  </si>
  <si>
    <t>05/2020 - D.1.4.3 - VYTÁPĚNÍ_DOMOV PRO SENIORY 28. ŘÍJNA - SPOLEČNÉ PROSTORY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</si>
  <si>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</si>
  <si>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</si>
  <si>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</si>
  <si>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</si>
  <si>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</si>
  <si>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</si>
  <si>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</si>
  <si>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</si>
  <si>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</si>
  <si>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</si>
  <si>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</si>
  <si>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</si>
  <si>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</si>
  <si>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</si>
  <si>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</si>
  <si>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Ostatní - Ostatní</t>
  </si>
  <si>
    <t xml:space="preserve">    904 - HZS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</si>
  <si>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</si>
  <si>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</si>
  <si>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</si>
  <si>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</si>
  <si>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</si>
  <si>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</si>
  <si>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</si>
  <si>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</si>
  <si>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</si>
  <si>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</si>
  <si>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</si>
  <si>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</si>
  <si>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</si>
  <si>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</si>
  <si>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</si>
  <si>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</si>
  <si>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</si>
  <si>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</si>
  <si>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</si>
  <si>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310236241</t>
  </si>
  <si>
    <t>Zazdívka otvorů pl do 0,09 m2 ve zdivu nadzákladovém cihlami pálenými tl do 300 mm</t>
  </si>
  <si>
    <t>kus</t>
  </si>
  <si>
    <t>4</t>
  </si>
  <si>
    <t>1422685265</t>
  </si>
  <si>
    <t>P</t>
  </si>
  <si>
    <t>Poznámka k položce:
VIZ V.Č. D.1.4.3.b-01-03</t>
  </si>
  <si>
    <t>9</t>
  </si>
  <si>
    <t>Ostatní konstrukce a práce, bourání</t>
  </si>
  <si>
    <t>971033331</t>
  </si>
  <si>
    <t>Vybourání otvorů ve zdivu cihelném pl do 0,09 m2 na MVC nebo MV tl do 150 mm</t>
  </si>
  <si>
    <t>1007615413</t>
  </si>
  <si>
    <t>PSV</t>
  </si>
  <si>
    <t>Práce a dodávky PSV</t>
  </si>
  <si>
    <t>713</t>
  </si>
  <si>
    <t>Izolace tepelné</t>
  </si>
  <si>
    <t>713463312</t>
  </si>
  <si>
    <t>Montáž izolace tepelné potrubí potrubními pouzdry</t>
  </si>
  <si>
    <t>m</t>
  </si>
  <si>
    <t>16</t>
  </si>
  <si>
    <t>1633224417</t>
  </si>
  <si>
    <t>VV</t>
  </si>
  <si>
    <t>2+6+4+6+18+3+21+7+3+3</t>
  </si>
  <si>
    <t>M</t>
  </si>
  <si>
    <t>283770950</t>
  </si>
  <si>
    <t>izolace potrubí 15 x 13 mm, 0,043 W/m.K</t>
  </si>
  <si>
    <t>32</t>
  </si>
  <si>
    <t>799663281</t>
  </si>
  <si>
    <t>2+6+4+6+18+3+21+7</t>
  </si>
  <si>
    <t>5</t>
  </si>
  <si>
    <t>283771060</t>
  </si>
  <si>
    <t>izolace potrubí 18 x 20 mm, 0,043 W/m.K</t>
  </si>
  <si>
    <t>-1239158612</t>
  </si>
  <si>
    <t>Poznámka k položce:
VIZ V.Č. D.1.4.3.b-02-03</t>
  </si>
  <si>
    <t>3+3</t>
  </si>
  <si>
    <t>6</t>
  </si>
  <si>
    <t>R99</t>
  </si>
  <si>
    <t xml:space="preserve">Lepidlo, pásky </t>
  </si>
  <si>
    <t>883117848</t>
  </si>
  <si>
    <t>Poznámka k položce:
VIZ V.Č. D.1.4.1.b-01,03</t>
  </si>
  <si>
    <t>733</t>
  </si>
  <si>
    <t>Ústřední vytápění - rozvodné potrubí</t>
  </si>
  <si>
    <t>7</t>
  </si>
  <si>
    <t>733110803</t>
  </si>
  <si>
    <t>Demontáž potrubí ocelového závitového do DN 15</t>
  </si>
  <si>
    <t>-515944648</t>
  </si>
  <si>
    <t>10+10+10</t>
  </si>
  <si>
    <t>8</t>
  </si>
  <si>
    <t>733110806</t>
  </si>
  <si>
    <t>Demontáž potrubí ocelového závitového do DN 32</t>
  </si>
  <si>
    <t>1086828004</t>
  </si>
  <si>
    <t>25+25+25</t>
  </si>
  <si>
    <t>733113113.1</t>
  </si>
  <si>
    <t>Příplatek k porubí z trubek Cu za zhotovení přípojky DN 15</t>
  </si>
  <si>
    <t>-1669038143</t>
  </si>
  <si>
    <t>6+6+6</t>
  </si>
  <si>
    <t>10</t>
  </si>
  <si>
    <t>733223202</t>
  </si>
  <si>
    <t>Potrubí měděné tvrdé spojované tvrdým pájením D 15x1</t>
  </si>
  <si>
    <t>-574210025</t>
  </si>
  <si>
    <t>2+6+4+6+18+3+21+7+6</t>
  </si>
  <si>
    <t>11</t>
  </si>
  <si>
    <t>733223203</t>
  </si>
  <si>
    <t>Potrubí měděné tvrdé spojované tvrdým pájením D 18x1</t>
  </si>
  <si>
    <t>-741607858</t>
  </si>
  <si>
    <t>12</t>
  </si>
  <si>
    <t>733291101</t>
  </si>
  <si>
    <t>Zkouška těsnosti potrubí měděné do D 35x1,5</t>
  </si>
  <si>
    <t>-1792659002</t>
  </si>
  <si>
    <t>2+6+4+6+18+3+21+7+6+3+3</t>
  </si>
  <si>
    <t>13</t>
  </si>
  <si>
    <t>998733202</t>
  </si>
  <si>
    <t>Přesun hmot procentní pro rozvody potrubí v objektech v do 12 m</t>
  </si>
  <si>
    <t>%</t>
  </si>
  <si>
    <t>-1815748361</t>
  </si>
  <si>
    <t>734</t>
  </si>
  <si>
    <t>Ústřední vytápění - armatury</t>
  </si>
  <si>
    <t>14</t>
  </si>
  <si>
    <t>R406</t>
  </si>
  <si>
    <t xml:space="preserve">Termostatická hlavice s kapalinovým čidlem, M30x1,5 </t>
  </si>
  <si>
    <t>944710013</t>
  </si>
  <si>
    <t>3+3+3</t>
  </si>
  <si>
    <t>R409</t>
  </si>
  <si>
    <t>Regulační uzavíratelné šroubení DN15, poniklované, pro tělesa VK</t>
  </si>
  <si>
    <t>788551290</t>
  </si>
  <si>
    <t>3+2+2</t>
  </si>
  <si>
    <t>734200821</t>
  </si>
  <si>
    <t>Demontáž armatury závitové se dvěma závity do G 1/2</t>
  </si>
  <si>
    <t>1985639213</t>
  </si>
  <si>
    <t>17</t>
  </si>
  <si>
    <t>734209113</t>
  </si>
  <si>
    <t>Montáž armatury závitové s dvěma závity G 1/2</t>
  </si>
  <si>
    <t>-958896403</t>
  </si>
  <si>
    <t>6+4+4</t>
  </si>
  <si>
    <t>18</t>
  </si>
  <si>
    <t>R410</t>
  </si>
  <si>
    <t>Svorné šroubení Cu15</t>
  </si>
  <si>
    <t>-70265628</t>
  </si>
  <si>
    <t>19</t>
  </si>
  <si>
    <t>998734202</t>
  </si>
  <si>
    <t>Přesun hmot procentní pro armatury v objektech v do 12 m</t>
  </si>
  <si>
    <t>694150628</t>
  </si>
  <si>
    <t>735</t>
  </si>
  <si>
    <t>Ústřední vytápění - otopná tělesa</t>
  </si>
  <si>
    <t>20</t>
  </si>
  <si>
    <t>735000912</t>
  </si>
  <si>
    <t>Vyregulování ventilu s termostatickým ovládáním</t>
  </si>
  <si>
    <t>1900121927</t>
  </si>
  <si>
    <t>735151832</t>
  </si>
  <si>
    <t xml:space="preserve">Demontáž otopného tělesa panelového třířadého </t>
  </si>
  <si>
    <t>-209131193</t>
  </si>
  <si>
    <t>22</t>
  </si>
  <si>
    <t>735159210</t>
  </si>
  <si>
    <t>Montáž otopných těles panelových vč. konvektorů</t>
  </si>
  <si>
    <t>-635681020</t>
  </si>
  <si>
    <t>23</t>
  </si>
  <si>
    <t>484574420</t>
  </si>
  <si>
    <t>těleso otopné deskové typ22VK V900 L700 mm</t>
  </si>
  <si>
    <t>18767966</t>
  </si>
  <si>
    <t>Poznámka k položce:
VIZ V.Č. D.1.4.3.b-01</t>
  </si>
  <si>
    <t>24</t>
  </si>
  <si>
    <t>484574460</t>
  </si>
  <si>
    <t>těleso otopné deskové typ22VK V900L1100 mm</t>
  </si>
  <si>
    <t>1617359340</t>
  </si>
  <si>
    <t>Poznámka k položce:
VIZ V.Č. D.1.4.3.b-02</t>
  </si>
  <si>
    <t>25</t>
  </si>
  <si>
    <t>484574470</t>
  </si>
  <si>
    <t>těleso otopné deskové typ22VK V900L1200 mm</t>
  </si>
  <si>
    <t>1670539158</t>
  </si>
  <si>
    <t>26</t>
  </si>
  <si>
    <t>484574490</t>
  </si>
  <si>
    <t>těleso otopné deskové typ22VK V900L1600 mm</t>
  </si>
  <si>
    <t>-1166110472</t>
  </si>
  <si>
    <t>Poznámka k položce:
VIZ V.Č. D.1.4.3.b-03</t>
  </si>
  <si>
    <t>27</t>
  </si>
  <si>
    <t>R01</t>
  </si>
  <si>
    <t>Stojánkový konvektor s raženou oc. pozink. mřížkou vč. připojovací armatury a stojánků na čistou podlahu 2000/230/180 (d,v,h)</t>
  </si>
  <si>
    <t>1122543641</t>
  </si>
  <si>
    <t>28</t>
  </si>
  <si>
    <t>R02</t>
  </si>
  <si>
    <t>Stojánkový konvektor s raženou oc. pozink. mřížkou vč. připojovací armatury a stojánků na čistou podlahu 2200/230/230 (d,v,h)</t>
  </si>
  <si>
    <t>-426627653</t>
  </si>
  <si>
    <t>29</t>
  </si>
  <si>
    <t>735191905</t>
  </si>
  <si>
    <t>Odvzdušnění otopných těles</t>
  </si>
  <si>
    <t>-1814416573</t>
  </si>
  <si>
    <t>30</t>
  </si>
  <si>
    <t>735191910.1</t>
  </si>
  <si>
    <t>Napuštění vody do otopných těles</t>
  </si>
  <si>
    <t>m2</t>
  </si>
  <si>
    <t>-1113730175</t>
  </si>
  <si>
    <t>31</t>
  </si>
  <si>
    <t>735494811</t>
  </si>
  <si>
    <t xml:space="preserve">Vypuštění vody z otopných těles </t>
  </si>
  <si>
    <t>179092605</t>
  </si>
  <si>
    <t>998735202</t>
  </si>
  <si>
    <t>Přesun hmot procentní pro otopná tělesa v objektech v do 12 m</t>
  </si>
  <si>
    <t>384741612</t>
  </si>
  <si>
    <t>783</t>
  </si>
  <si>
    <t>Dokončovací práce - nátěry</t>
  </si>
  <si>
    <t>33</t>
  </si>
  <si>
    <t>783424340R00</t>
  </si>
  <si>
    <t>Nátěr syntet. potrubí do DN 50 mm  Z+2x +1x email</t>
  </si>
  <si>
    <t>-1625292195</t>
  </si>
  <si>
    <t>Ostatní</t>
  </si>
  <si>
    <t>904</t>
  </si>
  <si>
    <t>HZS</t>
  </si>
  <si>
    <t>34</t>
  </si>
  <si>
    <t>Hzs-zkousky v ramci montaz.praci, topná a tlaková zkouška, uvedení do provozu, zaregulování systému</t>
  </si>
  <si>
    <t>hod</t>
  </si>
  <si>
    <t>512</t>
  </si>
  <si>
    <t>-403382937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</si>
  <si>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</si>
  <si>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</si>
  <si>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</si>
  <si>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</si>
  <si>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</si>
  <si>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</si>
  <si>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</si>
  <si>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</si>
  <si>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</si>
  <si>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</si>
  <si>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</si>
  <si>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</si>
  <si>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</si>
  <si>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</si>
  <si>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</si>
  <si>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</si>
  <si>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</si>
  <si>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</si>
  <si>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</si>
  <si>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</si>
  <si>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</si>
  <si>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</si>
  <si>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</si>
  <si>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</si>
  <si>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</si>
  <si>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</si>
  <si>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</si>
  <si>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</si>
  <si>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</si>
  <si>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</si>
  <si>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</si>
  <si>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</si>
  <si>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</si>
  <si>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</si>
  <si>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</si>
  <si>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</si>
  <si>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</si>
  <si>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</si>
  <si>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</si>
  <si>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</si>
  <si>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</si>
  <si>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</si>
  <si>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</si>
  <si>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</si>
  <si>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</si>
  <si>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</si>
  <si>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</si>
  <si>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</si>
  <si>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</si>
  <si>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</si>
  <si>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</si>
  <si>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</si>
  <si>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</si>
  <si>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</si>
  <si>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</si>
  <si>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</si>
  <si>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</si>
  <si>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</si>
  <si>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</si>
  <si>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</si>
  <si>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</si>
  <si>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</si>
  <si>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</si>
  <si>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</si>
  <si>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</si>
  <si>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</si>
  <si>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</si>
  <si>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</si>
  <si>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</si>
  <si>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</si>
  <si>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</si>
  <si>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</si>
  <si>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</si>
  <si>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</si>
  <si>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</si>
  <si>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</si>
  <si>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</si>
  <si>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</si>
  <si>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</si>
  <si>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</si>
  <si>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</si>
  <si>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</si>
  <si>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</si>
  <si>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</si>
  <si>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</si>
  <si>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</si>
  <si>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</si>
  <si>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</si>
  <si>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</si>
  <si>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</si>
  <si>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</si>
  <si>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</si>
  <si>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</si>
  <si>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</si>
  <si>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</si>
  <si>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</si>
  <si>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</si>
  <si>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</si>
  <si>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</si>
  <si>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</si>
  <si>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</si>
  <si>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</si>
  <si>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</si>
  <si>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</si>
  <si>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</si>
  <si>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</si>
  <si>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</si>
  <si>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</si>
  <si>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</si>
  <si>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</si>
  <si>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</si>
  <si>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</si>
  <si>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</si>
  <si>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</si>
  <si>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</si>
  <si>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</si>
  <si>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</si>
  <si>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</si>
  <si>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</si>
  <si>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</si>
  <si>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</si>
  <si>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</si>
  <si>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</si>
  <si>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</si>
  <si>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</si>
  <si>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</si>
  <si>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</si>
  <si>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</si>
  <si>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</si>
  <si>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</si>
  <si>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</si>
  <si>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</si>
  <si>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</si>
  <si>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</si>
  <si>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</si>
  <si>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</si>
  <si>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</si>
  <si>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</si>
  <si>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</si>
  <si>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</si>
  <si>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</si>
  <si>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</si>
  <si>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</si>
  <si>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</si>
  <si>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</si>
  <si>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</si>
  <si>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</si>
  <si>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</si>
  <si>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</si>
  <si>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</si>
  <si>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</si>
  <si>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</si>
  <si>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</si>
  <si>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</si>
  <si>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</si>
  <si>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</si>
  <si>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</si>
  <si>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</si>
  <si>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</si>
  <si>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</si>
  <si>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</si>
  <si>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</si>
  <si>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</si>
  <si>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</si>
  <si>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</si>
  <si>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</si>
  <si>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</si>
  <si>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</si>
  <si>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</si>
  <si>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</si>
  <si>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</si>
  <si>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</si>
  <si>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</si>
  <si>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</si>
  <si>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</si>
  <si>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</si>
  <si>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</si>
  <si>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</si>
  <si>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</si>
  <si>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</si>
  <si>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</si>
  <si>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SLEPÝ ROZPOČET - VÝKAZ</t>
  </si>
  <si>
    <t>CS ÚRS 2019 02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</si>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</sst>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4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1" fillId="3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D5" sqref="D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00" t="s">
        <v>8</v>
      </c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477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18" t="s">
        <v>16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7"/>
      <c r="AQ5" s="29"/>
      <c r="BE5" s="316" t="s">
        <v>17</v>
      </c>
      <c r="BS5" s="22" t="s">
        <v>9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2" t="s">
        <v>19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7"/>
      <c r="AQ6" s="29"/>
      <c r="BE6" s="317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17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17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7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5</v>
      </c>
      <c r="AO10" s="27"/>
      <c r="AP10" s="27"/>
      <c r="AQ10" s="29"/>
      <c r="BE10" s="317"/>
      <c r="BS10" s="22" t="s">
        <v>9</v>
      </c>
    </row>
    <row r="11" spans="1:74" ht="18.399999999999999" customHeight="1">
      <c r="B11" s="26"/>
      <c r="C11" s="27"/>
      <c r="D11" s="27"/>
      <c r="E11" s="33" t="s">
        <v>28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5</v>
      </c>
      <c r="AO11" s="27"/>
      <c r="AP11" s="27"/>
      <c r="AQ11" s="29"/>
      <c r="BE11" s="317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7"/>
      <c r="BS12" s="22" t="s">
        <v>9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31</v>
      </c>
      <c r="AO13" s="27"/>
      <c r="AP13" s="27"/>
      <c r="AQ13" s="29"/>
      <c r="BE13" s="317"/>
      <c r="BS13" s="22" t="s">
        <v>9</v>
      </c>
    </row>
    <row r="14" spans="1:74" ht="15">
      <c r="B14" s="26"/>
      <c r="C14" s="27"/>
      <c r="D14" s="27"/>
      <c r="E14" s="333" t="s">
        <v>31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17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7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5</v>
      </c>
      <c r="AO16" s="27"/>
      <c r="AP16" s="27"/>
      <c r="AQ16" s="29"/>
      <c r="BE16" s="317"/>
      <c r="BS16" s="22" t="s">
        <v>6</v>
      </c>
    </row>
    <row r="17" spans="2:71" ht="18.399999999999999" customHeight="1">
      <c r="B17" s="26"/>
      <c r="C17" s="27"/>
      <c r="D17" s="27"/>
      <c r="E17" s="33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5</v>
      </c>
      <c r="AO17" s="27"/>
      <c r="AP17" s="27"/>
      <c r="AQ17" s="29"/>
      <c r="BE17" s="317"/>
      <c r="BS17" s="22" t="s">
        <v>34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7"/>
      <c r="BS18" s="22" t="s">
        <v>9</v>
      </c>
    </row>
    <row r="19" spans="2:71" ht="14.45" customHeight="1">
      <c r="B19" s="26"/>
      <c r="C19" s="27"/>
      <c r="D19" s="35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7"/>
      <c r="BS19" s="22" t="s">
        <v>9</v>
      </c>
    </row>
    <row r="20" spans="2:71" ht="22.5" customHeight="1">
      <c r="B20" s="26"/>
      <c r="C20" s="27"/>
      <c r="D20" s="27"/>
      <c r="E20" s="335" t="s">
        <v>5</v>
      </c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335"/>
      <c r="AC20" s="335"/>
      <c r="AD20" s="335"/>
      <c r="AE20" s="335"/>
      <c r="AF20" s="335"/>
      <c r="AG20" s="335"/>
      <c r="AH20" s="335"/>
      <c r="AI20" s="335"/>
      <c r="AJ20" s="335"/>
      <c r="AK20" s="335"/>
      <c r="AL20" s="335"/>
      <c r="AM20" s="335"/>
      <c r="AN20" s="335"/>
      <c r="AO20" s="27"/>
      <c r="AP20" s="27"/>
      <c r="AQ20" s="29"/>
      <c r="BE20" s="317"/>
      <c r="BS20" s="22" t="s">
        <v>34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7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7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6">
        <f>ROUND(AG51,2)</f>
        <v>0</v>
      </c>
      <c r="AL23" s="337"/>
      <c r="AM23" s="337"/>
      <c r="AN23" s="337"/>
      <c r="AO23" s="337"/>
      <c r="AP23" s="40"/>
      <c r="AQ23" s="43"/>
      <c r="BE23" s="317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7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8" t="s">
        <v>37</v>
      </c>
      <c r="M25" s="338"/>
      <c r="N25" s="338"/>
      <c r="O25" s="338"/>
      <c r="P25" s="40"/>
      <c r="Q25" s="40"/>
      <c r="R25" s="40"/>
      <c r="S25" s="40"/>
      <c r="T25" s="40"/>
      <c r="U25" s="40"/>
      <c r="V25" s="40"/>
      <c r="W25" s="338" t="s">
        <v>38</v>
      </c>
      <c r="X25" s="338"/>
      <c r="Y25" s="338"/>
      <c r="Z25" s="338"/>
      <c r="AA25" s="338"/>
      <c r="AB25" s="338"/>
      <c r="AC25" s="338"/>
      <c r="AD25" s="338"/>
      <c r="AE25" s="338"/>
      <c r="AF25" s="40"/>
      <c r="AG25" s="40"/>
      <c r="AH25" s="40"/>
      <c r="AI25" s="40"/>
      <c r="AJ25" s="40"/>
      <c r="AK25" s="338" t="s">
        <v>39</v>
      </c>
      <c r="AL25" s="338"/>
      <c r="AM25" s="338"/>
      <c r="AN25" s="338"/>
      <c r="AO25" s="338"/>
      <c r="AP25" s="40"/>
      <c r="AQ25" s="43"/>
      <c r="BE25" s="317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15">
        <v>0.21</v>
      </c>
      <c r="M26" s="314"/>
      <c r="N26" s="314"/>
      <c r="O26" s="314"/>
      <c r="P26" s="46"/>
      <c r="Q26" s="46"/>
      <c r="R26" s="46"/>
      <c r="S26" s="46"/>
      <c r="T26" s="46"/>
      <c r="U26" s="46"/>
      <c r="V26" s="46"/>
      <c r="W26" s="313">
        <f>ROUND(AZ51,2)</f>
        <v>0</v>
      </c>
      <c r="X26" s="314"/>
      <c r="Y26" s="314"/>
      <c r="Z26" s="314"/>
      <c r="AA26" s="314"/>
      <c r="AB26" s="314"/>
      <c r="AC26" s="314"/>
      <c r="AD26" s="314"/>
      <c r="AE26" s="314"/>
      <c r="AF26" s="46"/>
      <c r="AG26" s="46"/>
      <c r="AH26" s="46"/>
      <c r="AI26" s="46"/>
      <c r="AJ26" s="46"/>
      <c r="AK26" s="313">
        <f>ROUND(AV51,2)</f>
        <v>0</v>
      </c>
      <c r="AL26" s="314"/>
      <c r="AM26" s="314"/>
      <c r="AN26" s="314"/>
      <c r="AO26" s="314"/>
      <c r="AP26" s="46"/>
      <c r="AQ26" s="48"/>
      <c r="BE26" s="317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15">
        <v>0.15</v>
      </c>
      <c r="M27" s="314"/>
      <c r="N27" s="314"/>
      <c r="O27" s="314"/>
      <c r="P27" s="46"/>
      <c r="Q27" s="46"/>
      <c r="R27" s="46"/>
      <c r="S27" s="46"/>
      <c r="T27" s="46"/>
      <c r="U27" s="46"/>
      <c r="V27" s="46"/>
      <c r="W27" s="313">
        <f>ROUND(BA51,2)</f>
        <v>0</v>
      </c>
      <c r="X27" s="314"/>
      <c r="Y27" s="314"/>
      <c r="Z27" s="314"/>
      <c r="AA27" s="314"/>
      <c r="AB27" s="314"/>
      <c r="AC27" s="314"/>
      <c r="AD27" s="314"/>
      <c r="AE27" s="314"/>
      <c r="AF27" s="46"/>
      <c r="AG27" s="46"/>
      <c r="AH27" s="46"/>
      <c r="AI27" s="46"/>
      <c r="AJ27" s="46"/>
      <c r="AK27" s="313">
        <f>ROUND(AW51,2)</f>
        <v>0</v>
      </c>
      <c r="AL27" s="314"/>
      <c r="AM27" s="314"/>
      <c r="AN27" s="314"/>
      <c r="AO27" s="314"/>
      <c r="AP27" s="46"/>
      <c r="AQ27" s="48"/>
      <c r="BE27" s="317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15">
        <v>0.21</v>
      </c>
      <c r="M28" s="314"/>
      <c r="N28" s="314"/>
      <c r="O28" s="314"/>
      <c r="P28" s="46"/>
      <c r="Q28" s="46"/>
      <c r="R28" s="46"/>
      <c r="S28" s="46"/>
      <c r="T28" s="46"/>
      <c r="U28" s="46"/>
      <c r="V28" s="46"/>
      <c r="W28" s="313">
        <f>ROUND(BB51,2)</f>
        <v>0</v>
      </c>
      <c r="X28" s="314"/>
      <c r="Y28" s="314"/>
      <c r="Z28" s="314"/>
      <c r="AA28" s="314"/>
      <c r="AB28" s="314"/>
      <c r="AC28" s="314"/>
      <c r="AD28" s="314"/>
      <c r="AE28" s="314"/>
      <c r="AF28" s="46"/>
      <c r="AG28" s="46"/>
      <c r="AH28" s="46"/>
      <c r="AI28" s="46"/>
      <c r="AJ28" s="46"/>
      <c r="AK28" s="313">
        <v>0</v>
      </c>
      <c r="AL28" s="314"/>
      <c r="AM28" s="314"/>
      <c r="AN28" s="314"/>
      <c r="AO28" s="314"/>
      <c r="AP28" s="46"/>
      <c r="AQ28" s="48"/>
      <c r="BE28" s="317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15">
        <v>0.15</v>
      </c>
      <c r="M29" s="314"/>
      <c r="N29" s="314"/>
      <c r="O29" s="314"/>
      <c r="P29" s="46"/>
      <c r="Q29" s="46"/>
      <c r="R29" s="46"/>
      <c r="S29" s="46"/>
      <c r="T29" s="46"/>
      <c r="U29" s="46"/>
      <c r="V29" s="46"/>
      <c r="W29" s="313">
        <f>ROUND(BC51,2)</f>
        <v>0</v>
      </c>
      <c r="X29" s="314"/>
      <c r="Y29" s="314"/>
      <c r="Z29" s="314"/>
      <c r="AA29" s="314"/>
      <c r="AB29" s="314"/>
      <c r="AC29" s="314"/>
      <c r="AD29" s="314"/>
      <c r="AE29" s="314"/>
      <c r="AF29" s="46"/>
      <c r="AG29" s="46"/>
      <c r="AH29" s="46"/>
      <c r="AI29" s="46"/>
      <c r="AJ29" s="46"/>
      <c r="AK29" s="313">
        <v>0</v>
      </c>
      <c r="AL29" s="314"/>
      <c r="AM29" s="314"/>
      <c r="AN29" s="314"/>
      <c r="AO29" s="314"/>
      <c r="AP29" s="46"/>
      <c r="AQ29" s="48"/>
      <c r="BE29" s="317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15">
        <v>0</v>
      </c>
      <c r="M30" s="314"/>
      <c r="N30" s="314"/>
      <c r="O30" s="314"/>
      <c r="P30" s="46"/>
      <c r="Q30" s="46"/>
      <c r="R30" s="46"/>
      <c r="S30" s="46"/>
      <c r="T30" s="46"/>
      <c r="U30" s="46"/>
      <c r="V30" s="46"/>
      <c r="W30" s="313">
        <f>ROUND(BD51,2)</f>
        <v>0</v>
      </c>
      <c r="X30" s="314"/>
      <c r="Y30" s="314"/>
      <c r="Z30" s="314"/>
      <c r="AA30" s="314"/>
      <c r="AB30" s="314"/>
      <c r="AC30" s="314"/>
      <c r="AD30" s="314"/>
      <c r="AE30" s="314"/>
      <c r="AF30" s="46"/>
      <c r="AG30" s="46"/>
      <c r="AH30" s="46"/>
      <c r="AI30" s="46"/>
      <c r="AJ30" s="46"/>
      <c r="AK30" s="313">
        <v>0</v>
      </c>
      <c r="AL30" s="314"/>
      <c r="AM30" s="314"/>
      <c r="AN30" s="314"/>
      <c r="AO30" s="314"/>
      <c r="AP30" s="46"/>
      <c r="AQ30" s="48"/>
      <c r="BE30" s="317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7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28" t="s">
        <v>48</v>
      </c>
      <c r="Y32" s="329"/>
      <c r="Z32" s="329"/>
      <c r="AA32" s="329"/>
      <c r="AB32" s="329"/>
      <c r="AC32" s="51"/>
      <c r="AD32" s="51"/>
      <c r="AE32" s="51"/>
      <c r="AF32" s="51"/>
      <c r="AG32" s="51"/>
      <c r="AH32" s="51"/>
      <c r="AI32" s="51"/>
      <c r="AJ32" s="51"/>
      <c r="AK32" s="330">
        <f>SUM(AK23:AK30)</f>
        <v>0</v>
      </c>
      <c r="AL32" s="329"/>
      <c r="AM32" s="329"/>
      <c r="AN32" s="329"/>
      <c r="AO32" s="331"/>
      <c r="AP32" s="49"/>
      <c r="AQ32" s="53"/>
      <c r="BE32" s="317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49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15</v>
      </c>
      <c r="L41" s="3" t="str">
        <f>K5</f>
        <v>05/2020</v>
      </c>
      <c r="AR41" s="60"/>
    </row>
    <row r="42" spans="2:56" s="4" customFormat="1" ht="36.950000000000003" customHeight="1">
      <c r="B42" s="62"/>
      <c r="C42" s="63" t="s">
        <v>18</v>
      </c>
      <c r="L42" s="305" t="str">
        <f>K6</f>
        <v>D.1.4.3 - VYTÁPĚNÍ_DOMOV PRO SENIORY 28. ŘÍJNA - SPOLEČNÉ PROSTORY</v>
      </c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6"/>
      <c r="AJ42" s="306"/>
      <c r="AK42" s="306"/>
      <c r="AL42" s="306"/>
      <c r="AM42" s="306"/>
      <c r="AN42" s="306"/>
      <c r="AO42" s="306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FRÝDEK-MÍSTEK</v>
      </c>
      <c r="AI44" s="61" t="s">
        <v>24</v>
      </c>
      <c r="AM44" s="307" t="str">
        <f>IF(AN8= "","",AN8)</f>
        <v>3. 4. 2020</v>
      </c>
      <c r="AN44" s="307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STATUTÁRNÍ MĚSTO FRÝDEK-MÍSTEK </v>
      </c>
      <c r="AI46" s="61" t="s">
        <v>32</v>
      </c>
      <c r="AM46" s="308" t="str">
        <f>IF(E17="","",E17)</f>
        <v>IVO NEUŽIL</v>
      </c>
      <c r="AN46" s="308"/>
      <c r="AO46" s="308"/>
      <c r="AP46" s="308"/>
      <c r="AR46" s="39"/>
      <c r="AS46" s="309" t="s">
        <v>50</v>
      </c>
      <c r="AT46" s="310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30</v>
      </c>
      <c r="L47" s="3" t="str">
        <f>IF(E14= "Vyplň údaj","",E14)</f>
        <v/>
      </c>
      <c r="AR47" s="39"/>
      <c r="AS47" s="311"/>
      <c r="AT47" s="312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11"/>
      <c r="AT48" s="312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24" t="s">
        <v>51</v>
      </c>
      <c r="D49" s="325"/>
      <c r="E49" s="325"/>
      <c r="F49" s="325"/>
      <c r="G49" s="325"/>
      <c r="H49" s="69"/>
      <c r="I49" s="326" t="s">
        <v>52</v>
      </c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5"/>
      <c r="AA49" s="325"/>
      <c r="AB49" s="325"/>
      <c r="AC49" s="325"/>
      <c r="AD49" s="325"/>
      <c r="AE49" s="325"/>
      <c r="AF49" s="325"/>
      <c r="AG49" s="327" t="s">
        <v>53</v>
      </c>
      <c r="AH49" s="325"/>
      <c r="AI49" s="325"/>
      <c r="AJ49" s="325"/>
      <c r="AK49" s="325"/>
      <c r="AL49" s="325"/>
      <c r="AM49" s="325"/>
      <c r="AN49" s="326" t="s">
        <v>54</v>
      </c>
      <c r="AO49" s="325"/>
      <c r="AP49" s="325"/>
      <c r="AQ49" s="70" t="s">
        <v>55</v>
      </c>
      <c r="AR49" s="39"/>
      <c r="AS49" s="71" t="s">
        <v>56</v>
      </c>
      <c r="AT49" s="72" t="s">
        <v>57</v>
      </c>
      <c r="AU49" s="72" t="s">
        <v>58</v>
      </c>
      <c r="AV49" s="72" t="s">
        <v>59</v>
      </c>
      <c r="AW49" s="72" t="s">
        <v>60</v>
      </c>
      <c r="AX49" s="72" t="s">
        <v>61</v>
      </c>
      <c r="AY49" s="72" t="s">
        <v>62</v>
      </c>
      <c r="AZ49" s="72" t="s">
        <v>63</v>
      </c>
      <c r="BA49" s="72" t="s">
        <v>64</v>
      </c>
      <c r="BB49" s="72" t="s">
        <v>65</v>
      </c>
      <c r="BC49" s="72" t="s">
        <v>66</v>
      </c>
      <c r="BD49" s="73" t="s">
        <v>67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68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98">
        <f>ROUND(AG52,2)</f>
        <v>0</v>
      </c>
      <c r="AH51" s="298"/>
      <c r="AI51" s="298"/>
      <c r="AJ51" s="298"/>
      <c r="AK51" s="298"/>
      <c r="AL51" s="298"/>
      <c r="AM51" s="298"/>
      <c r="AN51" s="299">
        <f>SUM(AG51,AT51)</f>
        <v>0</v>
      </c>
      <c r="AO51" s="299"/>
      <c r="AP51" s="299"/>
      <c r="AQ51" s="77" t="s">
        <v>5</v>
      </c>
      <c r="AR51" s="62"/>
      <c r="AS51" s="78">
        <f>ROUND(AS52,2)</f>
        <v>0</v>
      </c>
      <c r="AT51" s="79">
        <f>ROUND(SUM(AV51:AW51),2)</f>
        <v>0</v>
      </c>
      <c r="AU51" s="80">
        <f>ROUND(AU52,5)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 t="shared" ref="AZ51:BD52" si="0">ROUND(AZ52,2)</f>
        <v>0</v>
      </c>
      <c r="BA51" s="79">
        <f t="shared" si="0"/>
        <v>0</v>
      </c>
      <c r="BB51" s="79">
        <f t="shared" si="0"/>
        <v>0</v>
      </c>
      <c r="BC51" s="79">
        <f t="shared" si="0"/>
        <v>0</v>
      </c>
      <c r="BD51" s="81">
        <f t="shared" si="0"/>
        <v>0</v>
      </c>
      <c r="BS51" s="63" t="s">
        <v>69</v>
      </c>
      <c r="BT51" s="63" t="s">
        <v>70</v>
      </c>
      <c r="BU51" s="82" t="s">
        <v>71</v>
      </c>
      <c r="BV51" s="63" t="s">
        <v>72</v>
      </c>
      <c r="BW51" s="63" t="s">
        <v>7</v>
      </c>
      <c r="BX51" s="63" t="s">
        <v>73</v>
      </c>
      <c r="CL51" s="63" t="s">
        <v>5</v>
      </c>
    </row>
    <row r="52" spans="1:91" s="5" customFormat="1" ht="37.5" customHeight="1">
      <c r="B52" s="83"/>
      <c r="C52" s="84"/>
      <c r="D52" s="320" t="s">
        <v>16</v>
      </c>
      <c r="E52" s="320"/>
      <c r="F52" s="320"/>
      <c r="G52" s="320"/>
      <c r="H52" s="320"/>
      <c r="I52" s="85"/>
      <c r="J52" s="320" t="s">
        <v>19</v>
      </c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04">
        <f>ROUND(AG53,2)</f>
        <v>0</v>
      </c>
      <c r="AH52" s="303"/>
      <c r="AI52" s="303"/>
      <c r="AJ52" s="303"/>
      <c r="AK52" s="303"/>
      <c r="AL52" s="303"/>
      <c r="AM52" s="303"/>
      <c r="AN52" s="302">
        <f>SUM(AG52,AT52)</f>
        <v>0</v>
      </c>
      <c r="AO52" s="303"/>
      <c r="AP52" s="303"/>
      <c r="AQ52" s="86" t="s">
        <v>74</v>
      </c>
      <c r="AR52" s="83"/>
      <c r="AS52" s="87">
        <f>ROUND(AS53,2)</f>
        <v>0</v>
      </c>
      <c r="AT52" s="88">
        <f>ROUND(SUM(AV52:AW52),2)</f>
        <v>0</v>
      </c>
      <c r="AU52" s="89">
        <f>ROUND(AU53,5)</f>
        <v>0</v>
      </c>
      <c r="AV52" s="88">
        <f>ROUND(AZ52*L26,2)</f>
        <v>0</v>
      </c>
      <c r="AW52" s="88">
        <f>ROUND(BA52*L27,2)</f>
        <v>0</v>
      </c>
      <c r="AX52" s="88">
        <f>ROUND(BB52*L26,2)</f>
        <v>0</v>
      </c>
      <c r="AY52" s="88">
        <f>ROUND(BC52*L27,2)</f>
        <v>0</v>
      </c>
      <c r="AZ52" s="88">
        <f t="shared" si="0"/>
        <v>0</v>
      </c>
      <c r="BA52" s="88">
        <f t="shared" si="0"/>
        <v>0</v>
      </c>
      <c r="BB52" s="88">
        <f t="shared" si="0"/>
        <v>0</v>
      </c>
      <c r="BC52" s="88">
        <f t="shared" si="0"/>
        <v>0</v>
      </c>
      <c r="BD52" s="90">
        <f t="shared" si="0"/>
        <v>0</v>
      </c>
      <c r="BS52" s="91" t="s">
        <v>69</v>
      </c>
      <c r="BT52" s="91" t="s">
        <v>75</v>
      </c>
      <c r="BU52" s="91" t="s">
        <v>71</v>
      </c>
      <c r="BV52" s="91" t="s">
        <v>72</v>
      </c>
      <c r="BW52" s="91" t="s">
        <v>76</v>
      </c>
      <c r="BX52" s="91" t="s">
        <v>7</v>
      </c>
      <c r="CL52" s="91" t="s">
        <v>5</v>
      </c>
      <c r="CM52" s="91" t="s">
        <v>77</v>
      </c>
    </row>
    <row r="53" spans="1:91" s="6" customFormat="1" ht="34.5" customHeight="1">
      <c r="A53" s="92" t="s">
        <v>78</v>
      </c>
      <c r="B53" s="93"/>
      <c r="C53" s="9"/>
      <c r="D53" s="9"/>
      <c r="E53" s="323" t="s">
        <v>16</v>
      </c>
      <c r="F53" s="323"/>
      <c r="G53" s="323"/>
      <c r="H53" s="323"/>
      <c r="I53" s="323"/>
      <c r="J53" s="9"/>
      <c r="K53" s="323" t="s">
        <v>19</v>
      </c>
      <c r="L53" s="323"/>
      <c r="M53" s="323"/>
      <c r="N53" s="323"/>
      <c r="O53" s="323"/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  <c r="AA53" s="323"/>
      <c r="AB53" s="323"/>
      <c r="AC53" s="323"/>
      <c r="AD53" s="323"/>
      <c r="AE53" s="323"/>
      <c r="AF53" s="323"/>
      <c r="AG53" s="321">
        <f>'05-2020 - D.1.4.3 - VYTÁP...'!J29</f>
        <v>0</v>
      </c>
      <c r="AH53" s="322"/>
      <c r="AI53" s="322"/>
      <c r="AJ53" s="322"/>
      <c r="AK53" s="322"/>
      <c r="AL53" s="322"/>
      <c r="AM53" s="322"/>
      <c r="AN53" s="321">
        <f>SUM(AG53,AT53)</f>
        <v>0</v>
      </c>
      <c r="AO53" s="322"/>
      <c r="AP53" s="322"/>
      <c r="AQ53" s="94" t="s">
        <v>79</v>
      </c>
      <c r="AR53" s="93"/>
      <c r="AS53" s="95">
        <v>0</v>
      </c>
      <c r="AT53" s="96">
        <f>ROUND(SUM(AV53:AW53),2)</f>
        <v>0</v>
      </c>
      <c r="AU53" s="97">
        <f>'05-2020 - D.1.4.3 - VYTÁP...'!P93</f>
        <v>0</v>
      </c>
      <c r="AV53" s="96">
        <f>'05-2020 - D.1.4.3 - VYTÁP...'!J32</f>
        <v>0</v>
      </c>
      <c r="AW53" s="96">
        <f>'05-2020 - D.1.4.3 - VYTÁP...'!J33</f>
        <v>0</v>
      </c>
      <c r="AX53" s="96">
        <f>'05-2020 - D.1.4.3 - VYTÁP...'!J34</f>
        <v>0</v>
      </c>
      <c r="AY53" s="96">
        <f>'05-2020 - D.1.4.3 - VYTÁP...'!J35</f>
        <v>0</v>
      </c>
      <c r="AZ53" s="96">
        <f>'05-2020 - D.1.4.3 - VYTÁP...'!F32</f>
        <v>0</v>
      </c>
      <c r="BA53" s="96">
        <f>'05-2020 - D.1.4.3 - VYTÁP...'!F33</f>
        <v>0</v>
      </c>
      <c r="BB53" s="96">
        <f>'05-2020 - D.1.4.3 - VYTÁP...'!F34</f>
        <v>0</v>
      </c>
      <c r="BC53" s="96">
        <f>'05-2020 - D.1.4.3 - VYTÁP...'!F35</f>
        <v>0</v>
      </c>
      <c r="BD53" s="98">
        <f>'05-2020 - D.1.4.3 - VYTÁP...'!F36</f>
        <v>0</v>
      </c>
      <c r="BT53" s="99" t="s">
        <v>77</v>
      </c>
      <c r="BV53" s="99" t="s">
        <v>72</v>
      </c>
      <c r="BW53" s="99" t="s">
        <v>80</v>
      </c>
      <c r="BX53" s="99" t="s">
        <v>76</v>
      </c>
      <c r="CL53" s="99" t="s">
        <v>5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05-2020 - D.1.4.3 - VYTÁP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83"/>
  <sheetViews>
    <sheetView showGridLines="0" workbookViewId="0">
      <pane ySplit="1" topLeftCell="A76" activePane="bottomLeft" state="frozen"/>
      <selection pane="bottomLeft" activeCell="V110" sqref="V1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1"/>
      <c r="C1" s="101"/>
      <c r="D1" s="102" t="s">
        <v>1</v>
      </c>
      <c r="E1" s="101"/>
      <c r="F1" s="103" t="s">
        <v>81</v>
      </c>
      <c r="G1" s="339" t="s">
        <v>82</v>
      </c>
      <c r="H1" s="339"/>
      <c r="I1" s="104"/>
      <c r="J1" s="103" t="s">
        <v>83</v>
      </c>
      <c r="K1" s="102" t="s">
        <v>84</v>
      </c>
      <c r="L1" s="103" t="s">
        <v>85</v>
      </c>
      <c r="M1" s="103"/>
      <c r="N1" s="103"/>
      <c r="O1" s="103"/>
      <c r="P1" s="103"/>
      <c r="Q1" s="103"/>
      <c r="R1" s="103"/>
      <c r="S1" s="103"/>
      <c r="T1" s="103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0" t="s">
        <v>8</v>
      </c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05"/>
      <c r="J3" s="24"/>
      <c r="K3" s="25"/>
      <c r="AT3" s="22" t="s">
        <v>77</v>
      </c>
    </row>
    <row r="4" spans="1:70" ht="36.950000000000003" customHeight="1">
      <c r="B4" s="26"/>
      <c r="C4" s="27"/>
      <c r="D4" s="28" t="s">
        <v>477</v>
      </c>
      <c r="E4" s="27"/>
      <c r="F4" s="27"/>
      <c r="G4" s="27"/>
      <c r="H4" s="27"/>
      <c r="I4" s="106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06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06"/>
      <c r="J6" s="27"/>
      <c r="K6" s="29"/>
    </row>
    <row r="7" spans="1:70" ht="22.5" customHeight="1">
      <c r="B7" s="26"/>
      <c r="C7" s="27"/>
      <c r="D7" s="27"/>
      <c r="E7" s="340" t="str">
        <f>'Rekapitulace stavby'!K6</f>
        <v>D.1.4.3 - VYTÁPĚNÍ_DOMOV PRO SENIORY 28. ŘÍJNA - SPOLEČNÉ PROSTORY</v>
      </c>
      <c r="F7" s="346"/>
      <c r="G7" s="346"/>
      <c r="H7" s="346"/>
      <c r="I7" s="106"/>
      <c r="J7" s="27"/>
      <c r="K7" s="29"/>
    </row>
    <row r="8" spans="1:70" ht="15">
      <c r="B8" s="26"/>
      <c r="C8" s="27"/>
      <c r="D8" s="35" t="s">
        <v>86</v>
      </c>
      <c r="E8" s="27"/>
      <c r="F8" s="27"/>
      <c r="G8" s="27"/>
      <c r="H8" s="27"/>
      <c r="I8" s="106"/>
      <c r="J8" s="27"/>
      <c r="K8" s="29"/>
    </row>
    <row r="9" spans="1:70" s="1" customFormat="1" ht="22.5" customHeight="1">
      <c r="B9" s="39"/>
      <c r="C9" s="40"/>
      <c r="D9" s="40"/>
      <c r="E9" s="340" t="s">
        <v>87</v>
      </c>
      <c r="F9" s="341"/>
      <c r="G9" s="341"/>
      <c r="H9" s="341"/>
      <c r="I9" s="107"/>
      <c r="J9" s="40"/>
      <c r="K9" s="43"/>
    </row>
    <row r="10" spans="1:70" s="1" customFormat="1" ht="15">
      <c r="B10" s="39"/>
      <c r="C10" s="40"/>
      <c r="D10" s="35" t="s">
        <v>88</v>
      </c>
      <c r="E10" s="40"/>
      <c r="F10" s="40"/>
      <c r="G10" s="40"/>
      <c r="H10" s="40"/>
      <c r="I10" s="107"/>
      <c r="J10" s="40"/>
      <c r="K10" s="43"/>
    </row>
    <row r="11" spans="1:70" s="1" customFormat="1" ht="36.950000000000003" customHeight="1">
      <c r="B11" s="39"/>
      <c r="C11" s="40"/>
      <c r="D11" s="40"/>
      <c r="E11" s="342" t="s">
        <v>87</v>
      </c>
      <c r="F11" s="341"/>
      <c r="G11" s="341"/>
      <c r="H11" s="341"/>
      <c r="I11" s="107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107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5</v>
      </c>
      <c r="G13" s="40"/>
      <c r="H13" s="40"/>
      <c r="I13" s="108" t="s">
        <v>21</v>
      </c>
      <c r="J13" s="33" t="s">
        <v>5</v>
      </c>
      <c r="K13" s="43"/>
    </row>
    <row r="14" spans="1:70" s="1" customFormat="1" ht="14.45" customHeight="1">
      <c r="B14" s="39"/>
      <c r="C14" s="40"/>
      <c r="D14" s="35" t="s">
        <v>22</v>
      </c>
      <c r="E14" s="40"/>
      <c r="F14" s="33" t="s">
        <v>23</v>
      </c>
      <c r="G14" s="40"/>
      <c r="H14" s="40"/>
      <c r="I14" s="108" t="s">
        <v>24</v>
      </c>
      <c r="J14" s="109" t="str">
        <f>'Rekapitulace stavby'!AN8</f>
        <v>3. 4. 2020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07"/>
      <c r="J15" s="40"/>
      <c r="K15" s="43"/>
    </row>
    <row r="16" spans="1:70" s="1" customFormat="1" ht="14.45" customHeight="1">
      <c r="B16" s="39"/>
      <c r="C16" s="40"/>
      <c r="D16" s="35" t="s">
        <v>26</v>
      </c>
      <c r="E16" s="40"/>
      <c r="F16" s="40"/>
      <c r="G16" s="40"/>
      <c r="H16" s="40"/>
      <c r="I16" s="108" t="s">
        <v>27</v>
      </c>
      <c r="J16" s="33" t="s">
        <v>5</v>
      </c>
      <c r="K16" s="43"/>
    </row>
    <row r="17" spans="2:11" s="1" customFormat="1" ht="18" customHeight="1">
      <c r="B17" s="39"/>
      <c r="C17" s="40"/>
      <c r="D17" s="40"/>
      <c r="E17" s="33" t="s">
        <v>28</v>
      </c>
      <c r="F17" s="40"/>
      <c r="G17" s="40"/>
      <c r="H17" s="40"/>
      <c r="I17" s="108" t="s">
        <v>29</v>
      </c>
      <c r="J17" s="33" t="s">
        <v>5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07"/>
      <c r="J18" s="40"/>
      <c r="K18" s="43"/>
    </row>
    <row r="19" spans="2:11" s="1" customFormat="1" ht="14.45" customHeight="1">
      <c r="B19" s="39"/>
      <c r="C19" s="40"/>
      <c r="D19" s="35" t="s">
        <v>30</v>
      </c>
      <c r="E19" s="40"/>
      <c r="F19" s="40"/>
      <c r="G19" s="40"/>
      <c r="H19" s="40"/>
      <c r="I19" s="108" t="s">
        <v>27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08" t="s">
        <v>29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07"/>
      <c r="J21" s="40"/>
      <c r="K21" s="43"/>
    </row>
    <row r="22" spans="2:11" s="1" customFormat="1" ht="14.45" customHeight="1">
      <c r="B22" s="39"/>
      <c r="C22" s="40"/>
      <c r="D22" s="35" t="s">
        <v>32</v>
      </c>
      <c r="E22" s="40"/>
      <c r="F22" s="40"/>
      <c r="G22" s="40"/>
      <c r="H22" s="40"/>
      <c r="I22" s="108" t="s">
        <v>27</v>
      </c>
      <c r="J22" s="33" t="s">
        <v>5</v>
      </c>
      <c r="K22" s="43"/>
    </row>
    <row r="23" spans="2:11" s="1" customFormat="1" ht="18" customHeight="1">
      <c r="B23" s="39"/>
      <c r="C23" s="40"/>
      <c r="D23" s="40"/>
      <c r="E23" s="33" t="s">
        <v>33</v>
      </c>
      <c r="F23" s="40"/>
      <c r="G23" s="40"/>
      <c r="H23" s="40"/>
      <c r="I23" s="108" t="s">
        <v>29</v>
      </c>
      <c r="J23" s="33" t="s">
        <v>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07"/>
      <c r="J24" s="40"/>
      <c r="K24" s="43"/>
    </row>
    <row r="25" spans="2:11" s="1" customFormat="1" ht="14.45" customHeight="1">
      <c r="B25" s="39"/>
      <c r="C25" s="40"/>
      <c r="D25" s="35" t="s">
        <v>35</v>
      </c>
      <c r="E25" s="40"/>
      <c r="F25" s="40"/>
      <c r="G25" s="40"/>
      <c r="H25" s="40"/>
      <c r="I25" s="107"/>
      <c r="J25" s="40"/>
      <c r="K25" s="43"/>
    </row>
    <row r="26" spans="2:11" s="7" customFormat="1" ht="22.5" customHeight="1">
      <c r="B26" s="110"/>
      <c r="C26" s="111"/>
      <c r="D26" s="111"/>
      <c r="E26" s="335" t="s">
        <v>5</v>
      </c>
      <c r="F26" s="335"/>
      <c r="G26" s="335"/>
      <c r="H26" s="335"/>
      <c r="I26" s="112"/>
      <c r="J26" s="111"/>
      <c r="K26" s="113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07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14"/>
      <c r="J28" s="66"/>
      <c r="K28" s="115"/>
    </row>
    <row r="29" spans="2:11" s="1" customFormat="1" ht="25.35" customHeight="1">
      <c r="B29" s="39"/>
      <c r="C29" s="40"/>
      <c r="D29" s="116" t="s">
        <v>36</v>
      </c>
      <c r="E29" s="40"/>
      <c r="F29" s="40"/>
      <c r="G29" s="40"/>
      <c r="H29" s="40"/>
      <c r="I29" s="107"/>
      <c r="J29" s="117">
        <f>ROUND(J93,2)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114"/>
      <c r="J30" s="66"/>
      <c r="K30" s="115"/>
    </row>
    <row r="31" spans="2:11" s="1" customFormat="1" ht="14.45" customHeight="1">
      <c r="B31" s="39"/>
      <c r="C31" s="40"/>
      <c r="D31" s="40"/>
      <c r="E31" s="40"/>
      <c r="F31" s="44" t="s">
        <v>38</v>
      </c>
      <c r="G31" s="40"/>
      <c r="H31" s="40"/>
      <c r="I31" s="118" t="s">
        <v>37</v>
      </c>
      <c r="J31" s="44" t="s">
        <v>39</v>
      </c>
      <c r="K31" s="43"/>
    </row>
    <row r="32" spans="2:11" s="1" customFormat="1" ht="14.45" customHeight="1">
      <c r="B32" s="39"/>
      <c r="C32" s="40"/>
      <c r="D32" s="47" t="s">
        <v>40</v>
      </c>
      <c r="E32" s="47" t="s">
        <v>41</v>
      </c>
      <c r="F32" s="119">
        <f>ROUND(SUM(BE93:BE182), 2)</f>
        <v>0</v>
      </c>
      <c r="G32" s="40"/>
      <c r="H32" s="40"/>
      <c r="I32" s="120">
        <v>0.21</v>
      </c>
      <c r="J32" s="119">
        <f>ROUND(ROUND((SUM(BE93:BE182)),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42</v>
      </c>
      <c r="F33" s="119">
        <f>ROUND(SUM(BF93:BF182), 2)</f>
        <v>0</v>
      </c>
      <c r="G33" s="40"/>
      <c r="H33" s="40"/>
      <c r="I33" s="120">
        <v>0.15</v>
      </c>
      <c r="J33" s="119">
        <f>ROUND(ROUND((SUM(BF93:BF182)),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43</v>
      </c>
      <c r="F34" s="119">
        <f>ROUND(SUM(BG93:BG182), 2)</f>
        <v>0</v>
      </c>
      <c r="G34" s="40"/>
      <c r="H34" s="40"/>
      <c r="I34" s="120">
        <v>0.21</v>
      </c>
      <c r="J34" s="119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44</v>
      </c>
      <c r="F35" s="119">
        <f>ROUND(SUM(BH93:BH182), 2)</f>
        <v>0</v>
      </c>
      <c r="G35" s="40"/>
      <c r="H35" s="40"/>
      <c r="I35" s="120">
        <v>0.15</v>
      </c>
      <c r="J35" s="119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45</v>
      </c>
      <c r="F36" s="119">
        <f>ROUND(SUM(BI93:BI182), 2)</f>
        <v>0</v>
      </c>
      <c r="G36" s="40"/>
      <c r="H36" s="40"/>
      <c r="I36" s="120">
        <v>0</v>
      </c>
      <c r="J36" s="119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07"/>
      <c r="J37" s="40"/>
      <c r="K37" s="43"/>
    </row>
    <row r="38" spans="2:11" s="1" customFormat="1" ht="25.35" customHeight="1">
      <c r="B38" s="39"/>
      <c r="C38" s="121"/>
      <c r="D38" s="122" t="s">
        <v>46</v>
      </c>
      <c r="E38" s="69"/>
      <c r="F38" s="69"/>
      <c r="G38" s="123" t="s">
        <v>47</v>
      </c>
      <c r="H38" s="124" t="s">
        <v>48</v>
      </c>
      <c r="I38" s="125"/>
      <c r="J38" s="126">
        <f>SUM(J29:J36)</f>
        <v>0</v>
      </c>
      <c r="K38" s="127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28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129"/>
      <c r="J43" s="58"/>
      <c r="K43" s="130"/>
    </row>
    <row r="44" spans="2:11" s="1" customFormat="1" ht="36.950000000000003" customHeight="1">
      <c r="B44" s="39"/>
      <c r="C44" s="28" t="s">
        <v>89</v>
      </c>
      <c r="D44" s="40"/>
      <c r="E44" s="40"/>
      <c r="F44" s="40"/>
      <c r="G44" s="40"/>
      <c r="H44" s="40"/>
      <c r="I44" s="107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07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07"/>
      <c r="J46" s="40"/>
      <c r="K46" s="43"/>
    </row>
    <row r="47" spans="2:11" s="1" customFormat="1" ht="22.5" customHeight="1">
      <c r="B47" s="39"/>
      <c r="C47" s="40"/>
      <c r="D47" s="40"/>
      <c r="E47" s="340" t="str">
        <f>E7</f>
        <v>D.1.4.3 - VYTÁPĚNÍ_DOMOV PRO SENIORY 28. ŘÍJNA - SPOLEČNÉ PROSTORY</v>
      </c>
      <c r="F47" s="346"/>
      <c r="G47" s="346"/>
      <c r="H47" s="346"/>
      <c r="I47" s="107"/>
      <c r="J47" s="40"/>
      <c r="K47" s="43"/>
    </row>
    <row r="48" spans="2:11" ht="15">
      <c r="B48" s="26"/>
      <c r="C48" s="35" t="s">
        <v>86</v>
      </c>
      <c r="D48" s="27"/>
      <c r="E48" s="27"/>
      <c r="F48" s="27"/>
      <c r="G48" s="27"/>
      <c r="H48" s="27"/>
      <c r="I48" s="106"/>
      <c r="J48" s="27"/>
      <c r="K48" s="29"/>
    </row>
    <row r="49" spans="2:47" s="1" customFormat="1" ht="22.5" customHeight="1">
      <c r="B49" s="39"/>
      <c r="C49" s="40"/>
      <c r="D49" s="40"/>
      <c r="E49" s="340" t="s">
        <v>87</v>
      </c>
      <c r="F49" s="341"/>
      <c r="G49" s="341"/>
      <c r="H49" s="341"/>
      <c r="I49" s="107"/>
      <c r="J49" s="40"/>
      <c r="K49" s="43"/>
    </row>
    <row r="50" spans="2:47" s="1" customFormat="1" ht="14.45" customHeight="1">
      <c r="B50" s="39"/>
      <c r="C50" s="35" t="s">
        <v>88</v>
      </c>
      <c r="D50" s="40"/>
      <c r="E50" s="40"/>
      <c r="F50" s="40"/>
      <c r="G50" s="40"/>
      <c r="H50" s="40"/>
      <c r="I50" s="107"/>
      <c r="J50" s="40"/>
      <c r="K50" s="43"/>
    </row>
    <row r="51" spans="2:47" s="1" customFormat="1" ht="35.25" customHeight="1">
      <c r="B51" s="39"/>
      <c r="C51" s="40"/>
      <c r="D51" s="40"/>
      <c r="E51" s="342" t="str">
        <f>E11</f>
        <v>05/2020 - D.1.4.3 - VYTÁPĚNÍ_DOMOV PRO SENIORY 28. ŘÍJNA - SPOLEČNÉ PROSTORY</v>
      </c>
      <c r="F51" s="341"/>
      <c r="G51" s="341"/>
      <c r="H51" s="341"/>
      <c r="I51" s="107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07"/>
      <c r="J52" s="40"/>
      <c r="K52" s="43"/>
    </row>
    <row r="53" spans="2:47" s="1" customFormat="1" ht="18" customHeight="1">
      <c r="B53" s="39"/>
      <c r="C53" s="35" t="s">
        <v>22</v>
      </c>
      <c r="D53" s="40"/>
      <c r="E53" s="40"/>
      <c r="F53" s="33" t="str">
        <f>F14</f>
        <v>FRÝDEK-MÍSTEK</v>
      </c>
      <c r="G53" s="40"/>
      <c r="H53" s="40"/>
      <c r="I53" s="108" t="s">
        <v>24</v>
      </c>
      <c r="J53" s="109" t="str">
        <f>IF(J14="","",J14)</f>
        <v>3. 4. 2020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07"/>
      <c r="J54" s="40"/>
      <c r="K54" s="43"/>
    </row>
    <row r="55" spans="2:47" s="1" customFormat="1" ht="15">
      <c r="B55" s="39"/>
      <c r="C55" s="35" t="s">
        <v>26</v>
      </c>
      <c r="D55" s="40"/>
      <c r="E55" s="40"/>
      <c r="F55" s="33" t="str">
        <f>E17</f>
        <v xml:space="preserve">STATUTÁRNÍ MĚSTO FRÝDEK-MÍSTEK </v>
      </c>
      <c r="G55" s="40"/>
      <c r="H55" s="40"/>
      <c r="I55" s="108" t="s">
        <v>32</v>
      </c>
      <c r="J55" s="33" t="str">
        <f>E23</f>
        <v>IVO NEUŽIL</v>
      </c>
      <c r="K55" s="43"/>
    </row>
    <row r="56" spans="2:47" s="1" customFormat="1" ht="14.45" customHeight="1">
      <c r="B56" s="39"/>
      <c r="C56" s="35" t="s">
        <v>30</v>
      </c>
      <c r="D56" s="40"/>
      <c r="E56" s="40"/>
      <c r="F56" s="33" t="str">
        <f>IF(E20="","",E20)</f>
        <v/>
      </c>
      <c r="G56" s="40"/>
      <c r="H56" s="40"/>
      <c r="I56" s="107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07"/>
      <c r="J57" s="40"/>
      <c r="K57" s="43"/>
    </row>
    <row r="58" spans="2:47" s="1" customFormat="1" ht="29.25" customHeight="1">
      <c r="B58" s="39"/>
      <c r="C58" s="131" t="s">
        <v>90</v>
      </c>
      <c r="D58" s="121"/>
      <c r="E58" s="121"/>
      <c r="F58" s="121"/>
      <c r="G58" s="121"/>
      <c r="H58" s="121"/>
      <c r="I58" s="132"/>
      <c r="J58" s="133" t="s">
        <v>91</v>
      </c>
      <c r="K58" s="134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07"/>
      <c r="J59" s="40"/>
      <c r="K59" s="43"/>
    </row>
    <row r="60" spans="2:47" s="1" customFormat="1" ht="29.25" customHeight="1">
      <c r="B60" s="39"/>
      <c r="C60" s="135" t="s">
        <v>92</v>
      </c>
      <c r="D60" s="40"/>
      <c r="E60" s="40"/>
      <c r="F60" s="40"/>
      <c r="G60" s="40"/>
      <c r="H60" s="40"/>
      <c r="I60" s="107"/>
      <c r="J60" s="117">
        <f>J93</f>
        <v>0</v>
      </c>
      <c r="K60" s="43"/>
      <c r="AU60" s="22" t="s">
        <v>93</v>
      </c>
    </row>
    <row r="61" spans="2:47" s="8" customFormat="1" ht="24.95" customHeight="1">
      <c r="B61" s="136"/>
      <c r="C61" s="137"/>
      <c r="D61" s="138" t="s">
        <v>94</v>
      </c>
      <c r="E61" s="139"/>
      <c r="F61" s="139"/>
      <c r="G61" s="139"/>
      <c r="H61" s="139"/>
      <c r="I61" s="140"/>
      <c r="J61" s="141">
        <f>J94</f>
        <v>0</v>
      </c>
      <c r="K61" s="142"/>
    </row>
    <row r="62" spans="2:47" s="9" customFormat="1" ht="19.899999999999999" customHeight="1">
      <c r="B62" s="143"/>
      <c r="C62" s="144"/>
      <c r="D62" s="145" t="s">
        <v>95</v>
      </c>
      <c r="E62" s="146"/>
      <c r="F62" s="146"/>
      <c r="G62" s="146"/>
      <c r="H62" s="146"/>
      <c r="I62" s="147"/>
      <c r="J62" s="148">
        <f>J95</f>
        <v>0</v>
      </c>
      <c r="K62" s="149"/>
    </row>
    <row r="63" spans="2:47" s="9" customFormat="1" ht="19.899999999999999" customHeight="1">
      <c r="B63" s="143"/>
      <c r="C63" s="144"/>
      <c r="D63" s="145" t="s">
        <v>96</v>
      </c>
      <c r="E63" s="146"/>
      <c r="F63" s="146"/>
      <c r="G63" s="146"/>
      <c r="H63" s="146"/>
      <c r="I63" s="147"/>
      <c r="J63" s="148">
        <f>J98</f>
        <v>0</v>
      </c>
      <c r="K63" s="149"/>
    </row>
    <row r="64" spans="2:47" s="8" customFormat="1" ht="24.95" customHeight="1">
      <c r="B64" s="136"/>
      <c r="C64" s="137"/>
      <c r="D64" s="138" t="s">
        <v>97</v>
      </c>
      <c r="E64" s="139"/>
      <c r="F64" s="139"/>
      <c r="G64" s="139"/>
      <c r="H64" s="139"/>
      <c r="I64" s="140"/>
      <c r="J64" s="141">
        <f>J101</f>
        <v>0</v>
      </c>
      <c r="K64" s="142"/>
    </row>
    <row r="65" spans="2:12" s="9" customFormat="1" ht="19.899999999999999" customHeight="1">
      <c r="B65" s="143"/>
      <c r="C65" s="144"/>
      <c r="D65" s="145" t="s">
        <v>98</v>
      </c>
      <c r="E65" s="146"/>
      <c r="F65" s="146"/>
      <c r="G65" s="146"/>
      <c r="H65" s="146"/>
      <c r="I65" s="147"/>
      <c r="J65" s="148">
        <f>J102</f>
        <v>0</v>
      </c>
      <c r="K65" s="149"/>
    </row>
    <row r="66" spans="2:12" s="9" customFormat="1" ht="19.899999999999999" customHeight="1">
      <c r="B66" s="143"/>
      <c r="C66" s="144"/>
      <c r="D66" s="145" t="s">
        <v>99</v>
      </c>
      <c r="E66" s="146"/>
      <c r="F66" s="146"/>
      <c r="G66" s="146"/>
      <c r="H66" s="146"/>
      <c r="I66" s="147"/>
      <c r="J66" s="148">
        <f>J115</f>
        <v>0</v>
      </c>
      <c r="K66" s="149"/>
    </row>
    <row r="67" spans="2:12" s="9" customFormat="1" ht="19.899999999999999" customHeight="1">
      <c r="B67" s="143"/>
      <c r="C67" s="144"/>
      <c r="D67" s="145" t="s">
        <v>100</v>
      </c>
      <c r="E67" s="146"/>
      <c r="F67" s="146"/>
      <c r="G67" s="146"/>
      <c r="H67" s="146"/>
      <c r="I67" s="147"/>
      <c r="J67" s="148">
        <f>J135</f>
        <v>0</v>
      </c>
      <c r="K67" s="149"/>
    </row>
    <row r="68" spans="2:12" s="9" customFormat="1" ht="19.899999999999999" customHeight="1">
      <c r="B68" s="143"/>
      <c r="C68" s="144"/>
      <c r="D68" s="145" t="s">
        <v>101</v>
      </c>
      <c r="E68" s="146"/>
      <c r="F68" s="146"/>
      <c r="G68" s="146"/>
      <c r="H68" s="146"/>
      <c r="I68" s="147"/>
      <c r="J68" s="148">
        <f>J150</f>
        <v>0</v>
      </c>
      <c r="K68" s="149"/>
    </row>
    <row r="69" spans="2:12" s="9" customFormat="1" ht="19.899999999999999" customHeight="1">
      <c r="B69" s="143"/>
      <c r="C69" s="144"/>
      <c r="D69" s="145" t="s">
        <v>102</v>
      </c>
      <c r="E69" s="146"/>
      <c r="F69" s="146"/>
      <c r="G69" s="146"/>
      <c r="H69" s="146"/>
      <c r="I69" s="147"/>
      <c r="J69" s="148">
        <f>J176</f>
        <v>0</v>
      </c>
      <c r="K69" s="149"/>
    </row>
    <row r="70" spans="2:12" s="8" customFormat="1" ht="24.95" customHeight="1">
      <c r="B70" s="136"/>
      <c r="C70" s="137"/>
      <c r="D70" s="138" t="s">
        <v>103</v>
      </c>
      <c r="E70" s="139"/>
      <c r="F70" s="139"/>
      <c r="G70" s="139"/>
      <c r="H70" s="139"/>
      <c r="I70" s="140"/>
      <c r="J70" s="141">
        <f>J180</f>
        <v>0</v>
      </c>
      <c r="K70" s="142"/>
    </row>
    <row r="71" spans="2:12" s="9" customFormat="1" ht="19.899999999999999" customHeight="1">
      <c r="B71" s="143"/>
      <c r="C71" s="144"/>
      <c r="D71" s="145" t="s">
        <v>104</v>
      </c>
      <c r="E71" s="146"/>
      <c r="F71" s="146"/>
      <c r="G71" s="146"/>
      <c r="H71" s="146"/>
      <c r="I71" s="147"/>
      <c r="J71" s="148">
        <f>J181</f>
        <v>0</v>
      </c>
      <c r="K71" s="149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107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128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129"/>
      <c r="J77" s="58"/>
      <c r="K77" s="58"/>
      <c r="L77" s="39"/>
    </row>
    <row r="78" spans="2:12" s="1" customFormat="1" ht="36.950000000000003" customHeight="1">
      <c r="B78" s="39"/>
      <c r="C78" s="28" t="s">
        <v>477</v>
      </c>
      <c r="L78" s="39"/>
    </row>
    <row r="79" spans="2:12" s="1" customFormat="1" ht="6.95" customHeight="1">
      <c r="B79" s="39"/>
      <c r="L79" s="39"/>
    </row>
    <row r="80" spans="2:12" s="1" customFormat="1" ht="14.45" customHeight="1">
      <c r="B80" s="39"/>
      <c r="C80" s="61" t="s">
        <v>18</v>
      </c>
      <c r="L80" s="39"/>
    </row>
    <row r="81" spans="2:65" s="1" customFormat="1" ht="22.5" customHeight="1">
      <c r="B81" s="39"/>
      <c r="E81" s="343" t="str">
        <f>E7</f>
        <v>D.1.4.3 - VYTÁPĚNÍ_DOMOV PRO SENIORY 28. ŘÍJNA - SPOLEČNÉ PROSTORY</v>
      </c>
      <c r="F81" s="344"/>
      <c r="G81" s="344"/>
      <c r="H81" s="344"/>
      <c r="L81" s="39"/>
    </row>
    <row r="82" spans="2:65" ht="15">
      <c r="B82" s="26"/>
      <c r="C82" s="61" t="s">
        <v>86</v>
      </c>
      <c r="L82" s="26"/>
    </row>
    <row r="83" spans="2:65" s="1" customFormat="1" ht="22.5" customHeight="1">
      <c r="B83" s="39"/>
      <c r="E83" s="343" t="s">
        <v>87</v>
      </c>
      <c r="F83" s="345"/>
      <c r="G83" s="345"/>
      <c r="H83" s="345"/>
      <c r="L83" s="39"/>
    </row>
    <row r="84" spans="2:65" s="1" customFormat="1" ht="14.45" customHeight="1">
      <c r="B84" s="39"/>
      <c r="C84" s="61" t="s">
        <v>88</v>
      </c>
      <c r="L84" s="39"/>
    </row>
    <row r="85" spans="2:65" s="1" customFormat="1" ht="37.5" customHeight="1">
      <c r="B85" s="39"/>
      <c r="E85" s="305" t="str">
        <f>E11</f>
        <v>05/2020 - D.1.4.3 - VYTÁPĚNÍ_DOMOV PRO SENIORY 28. ŘÍJNA - SPOLEČNÉ PROSTORY</v>
      </c>
      <c r="F85" s="345"/>
      <c r="G85" s="345"/>
      <c r="H85" s="345"/>
      <c r="L85" s="39"/>
    </row>
    <row r="86" spans="2:65" s="1" customFormat="1" ht="6.95" customHeight="1">
      <c r="B86" s="39"/>
      <c r="L86" s="39"/>
    </row>
    <row r="87" spans="2:65" s="1" customFormat="1" ht="18" customHeight="1">
      <c r="B87" s="39"/>
      <c r="C87" s="61" t="s">
        <v>22</v>
      </c>
      <c r="F87" s="150" t="str">
        <f>F14</f>
        <v>FRÝDEK-MÍSTEK</v>
      </c>
      <c r="I87" s="151" t="s">
        <v>24</v>
      </c>
      <c r="J87" s="65" t="str">
        <f>IF(J14="","",J14)</f>
        <v>3. 4. 2020</v>
      </c>
      <c r="L87" s="39"/>
    </row>
    <row r="88" spans="2:65" s="1" customFormat="1" ht="6.95" customHeight="1">
      <c r="B88" s="39"/>
      <c r="L88" s="39"/>
    </row>
    <row r="89" spans="2:65" s="1" customFormat="1" ht="15">
      <c r="B89" s="39"/>
      <c r="C89" s="61" t="s">
        <v>26</v>
      </c>
      <c r="F89" s="150" t="str">
        <f>E17</f>
        <v xml:space="preserve">STATUTÁRNÍ MĚSTO FRÝDEK-MÍSTEK </v>
      </c>
      <c r="I89" s="151" t="s">
        <v>32</v>
      </c>
      <c r="J89" s="150" t="str">
        <f>E23</f>
        <v>IVO NEUŽIL</v>
      </c>
      <c r="L89" s="39"/>
    </row>
    <row r="90" spans="2:65" s="1" customFormat="1" ht="14.45" customHeight="1">
      <c r="B90" s="39"/>
      <c r="C90" s="61" t="s">
        <v>30</v>
      </c>
      <c r="F90" s="150" t="str">
        <f>IF(E20="","",E20)</f>
        <v/>
      </c>
      <c r="L90" s="39"/>
    </row>
    <row r="91" spans="2:65" s="1" customFormat="1" ht="10.35" customHeight="1">
      <c r="B91" s="39"/>
      <c r="L91" s="39"/>
    </row>
    <row r="92" spans="2:65" s="10" customFormat="1" ht="29.25" customHeight="1">
      <c r="B92" s="152"/>
      <c r="C92" s="153" t="s">
        <v>105</v>
      </c>
      <c r="D92" s="154" t="s">
        <v>55</v>
      </c>
      <c r="E92" s="154" t="s">
        <v>51</v>
      </c>
      <c r="F92" s="154" t="s">
        <v>106</v>
      </c>
      <c r="G92" s="154" t="s">
        <v>107</v>
      </c>
      <c r="H92" s="154" t="s">
        <v>108</v>
      </c>
      <c r="I92" s="155" t="s">
        <v>109</v>
      </c>
      <c r="J92" s="154" t="s">
        <v>91</v>
      </c>
      <c r="K92" s="156" t="s">
        <v>110</v>
      </c>
      <c r="L92" s="152"/>
      <c r="M92" s="71" t="s">
        <v>111</v>
      </c>
      <c r="N92" s="72" t="s">
        <v>40</v>
      </c>
      <c r="O92" s="72" t="s">
        <v>112</v>
      </c>
      <c r="P92" s="72" t="s">
        <v>113</v>
      </c>
      <c r="Q92" s="72" t="s">
        <v>114</v>
      </c>
      <c r="R92" s="72" t="s">
        <v>115</v>
      </c>
      <c r="S92" s="72" t="s">
        <v>116</v>
      </c>
      <c r="T92" s="73" t="s">
        <v>117</v>
      </c>
    </row>
    <row r="93" spans="2:65" s="1" customFormat="1" ht="29.25" customHeight="1">
      <c r="B93" s="39"/>
      <c r="C93" s="75" t="s">
        <v>92</v>
      </c>
      <c r="J93" s="157">
        <f>BK93</f>
        <v>0</v>
      </c>
      <c r="L93" s="39"/>
      <c r="M93" s="74"/>
      <c r="N93" s="66"/>
      <c r="O93" s="66"/>
      <c r="P93" s="158">
        <f>P94+P101+P180</f>
        <v>0</v>
      </c>
      <c r="Q93" s="66"/>
      <c r="R93" s="158">
        <f>R94+R101+R180</f>
        <v>0.66247999999999996</v>
      </c>
      <c r="S93" s="66"/>
      <c r="T93" s="159">
        <f>T94+T101+T180</f>
        <v>1.4089499999999999</v>
      </c>
      <c r="AT93" s="22" t="s">
        <v>69</v>
      </c>
      <c r="AU93" s="22" t="s">
        <v>93</v>
      </c>
      <c r="BK93" s="160">
        <f>BK94+BK101+BK180</f>
        <v>0</v>
      </c>
    </row>
    <row r="94" spans="2:65" s="11" customFormat="1" ht="37.35" customHeight="1">
      <c r="B94" s="161"/>
      <c r="D94" s="162" t="s">
        <v>69</v>
      </c>
      <c r="E94" s="163" t="s">
        <v>118</v>
      </c>
      <c r="F94" s="163" t="s">
        <v>119</v>
      </c>
      <c r="I94" s="164"/>
      <c r="J94" s="165">
        <f>BK94</f>
        <v>0</v>
      </c>
      <c r="L94" s="161"/>
      <c r="M94" s="166"/>
      <c r="N94" s="167"/>
      <c r="O94" s="167"/>
      <c r="P94" s="168">
        <f>P95+P98</f>
        <v>0</v>
      </c>
      <c r="Q94" s="167"/>
      <c r="R94" s="168">
        <f>R95+R98</f>
        <v>0.14529</v>
      </c>
      <c r="S94" s="167"/>
      <c r="T94" s="169">
        <f>T95+T98</f>
        <v>7.5000000000000011E-2</v>
      </c>
      <c r="AR94" s="162" t="s">
        <v>75</v>
      </c>
      <c r="AT94" s="170" t="s">
        <v>69</v>
      </c>
      <c r="AU94" s="170" t="s">
        <v>70</v>
      </c>
      <c r="AY94" s="162" t="s">
        <v>120</v>
      </c>
      <c r="BK94" s="171">
        <f>BK95+BK98</f>
        <v>0</v>
      </c>
    </row>
    <row r="95" spans="2:65" s="11" customFormat="1" ht="19.899999999999999" customHeight="1">
      <c r="B95" s="161"/>
      <c r="D95" s="172" t="s">
        <v>69</v>
      </c>
      <c r="E95" s="173" t="s">
        <v>121</v>
      </c>
      <c r="F95" s="173" t="s">
        <v>122</v>
      </c>
      <c r="I95" s="164"/>
      <c r="J95" s="174">
        <f>BK95</f>
        <v>0</v>
      </c>
      <c r="L95" s="161"/>
      <c r="M95" s="166"/>
      <c r="N95" s="167"/>
      <c r="O95" s="167"/>
      <c r="P95" s="168">
        <f>SUM(P96:P97)</f>
        <v>0</v>
      </c>
      <c r="Q95" s="167"/>
      <c r="R95" s="168">
        <f>SUM(R96:R97)</f>
        <v>0.14529</v>
      </c>
      <c r="S95" s="167"/>
      <c r="T95" s="169">
        <f>SUM(T96:T97)</f>
        <v>0</v>
      </c>
      <c r="AR95" s="162" t="s">
        <v>75</v>
      </c>
      <c r="AT95" s="170" t="s">
        <v>69</v>
      </c>
      <c r="AU95" s="170" t="s">
        <v>75</v>
      </c>
      <c r="AY95" s="162" t="s">
        <v>120</v>
      </c>
      <c r="BK95" s="171">
        <f>SUM(BK96:BK97)</f>
        <v>0</v>
      </c>
    </row>
    <row r="96" spans="2:65" s="1" customFormat="1" ht="22.5" customHeight="1">
      <c r="B96" s="175"/>
      <c r="C96" s="176" t="s">
        <v>75</v>
      </c>
      <c r="D96" s="176" t="s">
        <v>123</v>
      </c>
      <c r="E96" s="177" t="s">
        <v>124</v>
      </c>
      <c r="F96" s="178" t="s">
        <v>125</v>
      </c>
      <c r="G96" s="179" t="s">
        <v>126</v>
      </c>
      <c r="H96" s="180">
        <v>3</v>
      </c>
      <c r="I96" s="181"/>
      <c r="J96" s="182">
        <f>ROUND(I96*H96,2)</f>
        <v>0</v>
      </c>
      <c r="K96" s="178" t="s">
        <v>478</v>
      </c>
      <c r="L96" s="39"/>
      <c r="M96" s="183" t="s">
        <v>5</v>
      </c>
      <c r="N96" s="184" t="s">
        <v>41</v>
      </c>
      <c r="O96" s="40"/>
      <c r="P96" s="185">
        <f>O96*H96</f>
        <v>0</v>
      </c>
      <c r="Q96" s="185">
        <v>4.8430000000000001E-2</v>
      </c>
      <c r="R96" s="185">
        <f>Q96*H96</f>
        <v>0.14529</v>
      </c>
      <c r="S96" s="185">
        <v>0</v>
      </c>
      <c r="T96" s="186">
        <f>S96*H96</f>
        <v>0</v>
      </c>
      <c r="AR96" s="22" t="s">
        <v>127</v>
      </c>
      <c r="AT96" s="22" t="s">
        <v>123</v>
      </c>
      <c r="AU96" s="22" t="s">
        <v>77</v>
      </c>
      <c r="AY96" s="22" t="s">
        <v>120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2" t="s">
        <v>75</v>
      </c>
      <c r="BK96" s="187">
        <f>ROUND(I96*H96,2)</f>
        <v>0</v>
      </c>
      <c r="BL96" s="22" t="s">
        <v>127</v>
      </c>
      <c r="BM96" s="22" t="s">
        <v>128</v>
      </c>
    </row>
    <row r="97" spans="2:65" s="1" customFormat="1" ht="27">
      <c r="B97" s="39"/>
      <c r="D97" s="188" t="s">
        <v>129</v>
      </c>
      <c r="F97" s="189" t="s">
        <v>130</v>
      </c>
      <c r="I97" s="190"/>
      <c r="L97" s="39"/>
      <c r="M97" s="191"/>
      <c r="N97" s="40"/>
      <c r="O97" s="40"/>
      <c r="P97" s="40"/>
      <c r="Q97" s="40"/>
      <c r="R97" s="40"/>
      <c r="S97" s="40"/>
      <c r="T97" s="68"/>
      <c r="AT97" s="22" t="s">
        <v>129</v>
      </c>
      <c r="AU97" s="22" t="s">
        <v>77</v>
      </c>
    </row>
    <row r="98" spans="2:65" s="11" customFormat="1" ht="29.85" customHeight="1">
      <c r="B98" s="161"/>
      <c r="D98" s="172" t="s">
        <v>69</v>
      </c>
      <c r="E98" s="173" t="s">
        <v>131</v>
      </c>
      <c r="F98" s="173" t="s">
        <v>132</v>
      </c>
      <c r="I98" s="164"/>
      <c r="J98" s="174">
        <f>BK98</f>
        <v>0</v>
      </c>
      <c r="L98" s="161"/>
      <c r="M98" s="166"/>
      <c r="N98" s="167"/>
      <c r="O98" s="167"/>
      <c r="P98" s="168">
        <f>SUM(P99:P100)</f>
        <v>0</v>
      </c>
      <c r="Q98" s="167"/>
      <c r="R98" s="168">
        <f>SUM(R99:R100)</f>
        <v>0</v>
      </c>
      <c r="S98" s="167"/>
      <c r="T98" s="169">
        <f>SUM(T99:T100)</f>
        <v>7.5000000000000011E-2</v>
      </c>
      <c r="AR98" s="162" t="s">
        <v>75</v>
      </c>
      <c r="AT98" s="170" t="s">
        <v>69</v>
      </c>
      <c r="AU98" s="170" t="s">
        <v>75</v>
      </c>
      <c r="AY98" s="162" t="s">
        <v>120</v>
      </c>
      <c r="BK98" s="171">
        <f>SUM(BK99:BK100)</f>
        <v>0</v>
      </c>
    </row>
    <row r="99" spans="2:65" s="1" customFormat="1" ht="22.5" customHeight="1">
      <c r="B99" s="175"/>
      <c r="C99" s="176" t="s">
        <v>77</v>
      </c>
      <c r="D99" s="176" t="s">
        <v>123</v>
      </c>
      <c r="E99" s="177" t="s">
        <v>133</v>
      </c>
      <c r="F99" s="178" t="s">
        <v>134</v>
      </c>
      <c r="G99" s="179" t="s">
        <v>126</v>
      </c>
      <c r="H99" s="180">
        <v>3</v>
      </c>
      <c r="I99" s="181"/>
      <c r="J99" s="182">
        <f>ROUND(I99*H99,2)</f>
        <v>0</v>
      </c>
      <c r="K99" s="178" t="s">
        <v>478</v>
      </c>
      <c r="L99" s="39"/>
      <c r="M99" s="183" t="s">
        <v>5</v>
      </c>
      <c r="N99" s="184" t="s">
        <v>41</v>
      </c>
      <c r="O99" s="40"/>
      <c r="P99" s="185">
        <f>O99*H99</f>
        <v>0</v>
      </c>
      <c r="Q99" s="185">
        <v>0</v>
      </c>
      <c r="R99" s="185">
        <f>Q99*H99</f>
        <v>0</v>
      </c>
      <c r="S99" s="185">
        <v>2.5000000000000001E-2</v>
      </c>
      <c r="T99" s="186">
        <f>S99*H99</f>
        <v>7.5000000000000011E-2</v>
      </c>
      <c r="AR99" s="22" t="s">
        <v>127</v>
      </c>
      <c r="AT99" s="22" t="s">
        <v>123</v>
      </c>
      <c r="AU99" s="22" t="s">
        <v>77</v>
      </c>
      <c r="AY99" s="22" t="s">
        <v>120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22" t="s">
        <v>75</v>
      </c>
      <c r="BK99" s="187">
        <f>ROUND(I99*H99,2)</f>
        <v>0</v>
      </c>
      <c r="BL99" s="22" t="s">
        <v>127</v>
      </c>
      <c r="BM99" s="22" t="s">
        <v>135</v>
      </c>
    </row>
    <row r="100" spans="2:65" s="1" customFormat="1" ht="27">
      <c r="B100" s="39"/>
      <c r="D100" s="188" t="s">
        <v>129</v>
      </c>
      <c r="F100" s="189" t="s">
        <v>130</v>
      </c>
      <c r="I100" s="190"/>
      <c r="L100" s="39"/>
      <c r="M100" s="191"/>
      <c r="N100" s="40"/>
      <c r="O100" s="40"/>
      <c r="P100" s="40"/>
      <c r="Q100" s="40"/>
      <c r="R100" s="40"/>
      <c r="S100" s="40"/>
      <c r="T100" s="68"/>
      <c r="AT100" s="22" t="s">
        <v>129</v>
      </c>
      <c r="AU100" s="22" t="s">
        <v>77</v>
      </c>
    </row>
    <row r="101" spans="2:65" s="11" customFormat="1" ht="37.35" customHeight="1">
      <c r="B101" s="161"/>
      <c r="D101" s="162" t="s">
        <v>69</v>
      </c>
      <c r="E101" s="163" t="s">
        <v>136</v>
      </c>
      <c r="F101" s="163" t="s">
        <v>137</v>
      </c>
      <c r="I101" s="164"/>
      <c r="J101" s="165">
        <f>BK101</f>
        <v>0</v>
      </c>
      <c r="L101" s="161"/>
      <c r="M101" s="166"/>
      <c r="N101" s="167"/>
      <c r="O101" s="167"/>
      <c r="P101" s="168">
        <f>P102+P115+P135+P150+P176</f>
        <v>0</v>
      </c>
      <c r="Q101" s="167"/>
      <c r="R101" s="168">
        <f>R102+R115+R135+R150+R176</f>
        <v>0.51718999999999993</v>
      </c>
      <c r="S101" s="167"/>
      <c r="T101" s="169">
        <f>T102+T115+T135+T150+T176</f>
        <v>1.33395</v>
      </c>
      <c r="AR101" s="162" t="s">
        <v>77</v>
      </c>
      <c r="AT101" s="170" t="s">
        <v>69</v>
      </c>
      <c r="AU101" s="170" t="s">
        <v>70</v>
      </c>
      <c r="AY101" s="162" t="s">
        <v>120</v>
      </c>
      <c r="BK101" s="171">
        <f>BK102+BK115+BK135+BK150+BK176</f>
        <v>0</v>
      </c>
    </row>
    <row r="102" spans="2:65" s="11" customFormat="1" ht="19.899999999999999" customHeight="1">
      <c r="B102" s="161"/>
      <c r="D102" s="172" t="s">
        <v>69</v>
      </c>
      <c r="E102" s="173" t="s">
        <v>138</v>
      </c>
      <c r="F102" s="173" t="s">
        <v>139</v>
      </c>
      <c r="I102" s="164"/>
      <c r="J102" s="174">
        <f>BK102</f>
        <v>0</v>
      </c>
      <c r="L102" s="161"/>
      <c r="M102" s="166"/>
      <c r="N102" s="167"/>
      <c r="O102" s="167"/>
      <c r="P102" s="168">
        <f>SUM(P103:P114)</f>
        <v>0</v>
      </c>
      <c r="Q102" s="167"/>
      <c r="R102" s="168">
        <f>SUM(R103:R114)</f>
        <v>1.5570000000000001E-2</v>
      </c>
      <c r="S102" s="167"/>
      <c r="T102" s="169">
        <f>SUM(T103:T114)</f>
        <v>0</v>
      </c>
      <c r="AR102" s="162" t="s">
        <v>77</v>
      </c>
      <c r="AT102" s="170" t="s">
        <v>69</v>
      </c>
      <c r="AU102" s="170" t="s">
        <v>75</v>
      </c>
      <c r="AY102" s="162" t="s">
        <v>120</v>
      </c>
      <c r="BK102" s="171">
        <f>SUM(BK103:BK114)</f>
        <v>0</v>
      </c>
    </row>
    <row r="103" spans="2:65" s="1" customFormat="1" ht="22.5" customHeight="1">
      <c r="B103" s="175"/>
      <c r="C103" s="176" t="s">
        <v>121</v>
      </c>
      <c r="D103" s="176" t="s">
        <v>123</v>
      </c>
      <c r="E103" s="177" t="s">
        <v>140</v>
      </c>
      <c r="F103" s="178" t="s">
        <v>141</v>
      </c>
      <c r="G103" s="179" t="s">
        <v>142</v>
      </c>
      <c r="H103" s="180">
        <v>73</v>
      </c>
      <c r="I103" s="181"/>
      <c r="J103" s="182">
        <f>ROUND(I103*H103,2)</f>
        <v>0</v>
      </c>
      <c r="K103" s="178" t="s">
        <v>478</v>
      </c>
      <c r="L103" s="39"/>
      <c r="M103" s="183" t="s">
        <v>5</v>
      </c>
      <c r="N103" s="184" t="s">
        <v>41</v>
      </c>
      <c r="O103" s="40"/>
      <c r="P103" s="185">
        <f>O103*H103</f>
        <v>0</v>
      </c>
      <c r="Q103" s="185">
        <v>1.8000000000000001E-4</v>
      </c>
      <c r="R103" s="185">
        <f>Q103*H103</f>
        <v>1.3140000000000001E-2</v>
      </c>
      <c r="S103" s="185">
        <v>0</v>
      </c>
      <c r="T103" s="186">
        <f>S103*H103</f>
        <v>0</v>
      </c>
      <c r="AR103" s="22" t="s">
        <v>143</v>
      </c>
      <c r="AT103" s="22" t="s">
        <v>123</v>
      </c>
      <c r="AU103" s="22" t="s">
        <v>77</v>
      </c>
      <c r="AY103" s="22" t="s">
        <v>120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22" t="s">
        <v>75</v>
      </c>
      <c r="BK103" s="187">
        <f>ROUND(I103*H103,2)</f>
        <v>0</v>
      </c>
      <c r="BL103" s="22" t="s">
        <v>143</v>
      </c>
      <c r="BM103" s="22" t="s">
        <v>144</v>
      </c>
    </row>
    <row r="104" spans="2:65" s="1" customFormat="1" ht="27">
      <c r="B104" s="39"/>
      <c r="D104" s="188" t="s">
        <v>129</v>
      </c>
      <c r="F104" s="189" t="s">
        <v>130</v>
      </c>
      <c r="I104" s="190"/>
      <c r="L104" s="39"/>
      <c r="M104" s="191"/>
      <c r="N104" s="40"/>
      <c r="O104" s="40"/>
      <c r="P104" s="40"/>
      <c r="Q104" s="40"/>
      <c r="R104" s="40"/>
      <c r="S104" s="40"/>
      <c r="T104" s="68"/>
      <c r="AT104" s="22" t="s">
        <v>129</v>
      </c>
      <c r="AU104" s="22" t="s">
        <v>77</v>
      </c>
    </row>
    <row r="105" spans="2:65" s="12" customFormat="1">
      <c r="B105" s="192"/>
      <c r="D105" s="193" t="s">
        <v>145</v>
      </c>
      <c r="E105" s="194" t="s">
        <v>5</v>
      </c>
      <c r="F105" s="195" t="s">
        <v>146</v>
      </c>
      <c r="H105" s="196">
        <v>73</v>
      </c>
      <c r="I105" s="197"/>
      <c r="L105" s="192"/>
      <c r="M105" s="198"/>
      <c r="N105" s="199"/>
      <c r="O105" s="199"/>
      <c r="P105" s="199"/>
      <c r="Q105" s="199"/>
      <c r="R105" s="199"/>
      <c r="S105" s="199"/>
      <c r="T105" s="200"/>
      <c r="AT105" s="201" t="s">
        <v>145</v>
      </c>
      <c r="AU105" s="201" t="s">
        <v>77</v>
      </c>
      <c r="AV105" s="12" t="s">
        <v>77</v>
      </c>
      <c r="AW105" s="12" t="s">
        <v>34</v>
      </c>
      <c r="AX105" s="12" t="s">
        <v>75</v>
      </c>
      <c r="AY105" s="201" t="s">
        <v>120</v>
      </c>
    </row>
    <row r="106" spans="2:65" s="1" customFormat="1" ht="22.5" customHeight="1">
      <c r="B106" s="175"/>
      <c r="C106" s="202" t="s">
        <v>127</v>
      </c>
      <c r="D106" s="202" t="s">
        <v>147</v>
      </c>
      <c r="E106" s="203" t="s">
        <v>148</v>
      </c>
      <c r="F106" s="204" t="s">
        <v>149</v>
      </c>
      <c r="G106" s="205" t="s">
        <v>142</v>
      </c>
      <c r="H106" s="206">
        <v>67</v>
      </c>
      <c r="I106" s="207"/>
      <c r="J106" s="208">
        <f>ROUND(I106*H106,2)</f>
        <v>0</v>
      </c>
      <c r="K106" s="204" t="s">
        <v>478</v>
      </c>
      <c r="L106" s="209"/>
      <c r="M106" s="210" t="s">
        <v>5</v>
      </c>
      <c r="N106" s="211" t="s">
        <v>41</v>
      </c>
      <c r="O106" s="40"/>
      <c r="P106" s="185">
        <f>O106*H106</f>
        <v>0</v>
      </c>
      <c r="Q106" s="185">
        <v>3.0000000000000001E-5</v>
      </c>
      <c r="R106" s="185">
        <f>Q106*H106</f>
        <v>2.0100000000000001E-3</v>
      </c>
      <c r="S106" s="185">
        <v>0</v>
      </c>
      <c r="T106" s="186">
        <f>S106*H106</f>
        <v>0</v>
      </c>
      <c r="AR106" s="22" t="s">
        <v>150</v>
      </c>
      <c r="AT106" s="22" t="s">
        <v>147</v>
      </c>
      <c r="AU106" s="22" t="s">
        <v>77</v>
      </c>
      <c r="AY106" s="22" t="s">
        <v>120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22" t="s">
        <v>75</v>
      </c>
      <c r="BK106" s="187">
        <f>ROUND(I106*H106,2)</f>
        <v>0</v>
      </c>
      <c r="BL106" s="22" t="s">
        <v>143</v>
      </c>
      <c r="BM106" s="22" t="s">
        <v>151</v>
      </c>
    </row>
    <row r="107" spans="2:65" s="1" customFormat="1" ht="27">
      <c r="B107" s="39"/>
      <c r="D107" s="188" t="s">
        <v>129</v>
      </c>
      <c r="F107" s="189" t="s">
        <v>130</v>
      </c>
      <c r="I107" s="190"/>
      <c r="L107" s="39"/>
      <c r="M107" s="191"/>
      <c r="N107" s="40"/>
      <c r="O107" s="40"/>
      <c r="P107" s="40"/>
      <c r="Q107" s="40"/>
      <c r="R107" s="40"/>
      <c r="S107" s="40"/>
      <c r="T107" s="68"/>
      <c r="AT107" s="22" t="s">
        <v>129</v>
      </c>
      <c r="AU107" s="22" t="s">
        <v>77</v>
      </c>
    </row>
    <row r="108" spans="2:65" s="12" customFormat="1">
      <c r="B108" s="192"/>
      <c r="D108" s="193" t="s">
        <v>145</v>
      </c>
      <c r="E108" s="194" t="s">
        <v>5</v>
      </c>
      <c r="F108" s="195" t="s">
        <v>152</v>
      </c>
      <c r="H108" s="196">
        <v>67</v>
      </c>
      <c r="I108" s="197"/>
      <c r="L108" s="192"/>
      <c r="M108" s="198"/>
      <c r="N108" s="199"/>
      <c r="O108" s="199"/>
      <c r="P108" s="199"/>
      <c r="Q108" s="199"/>
      <c r="R108" s="199"/>
      <c r="S108" s="199"/>
      <c r="T108" s="200"/>
      <c r="AT108" s="201" t="s">
        <v>145</v>
      </c>
      <c r="AU108" s="201" t="s">
        <v>77</v>
      </c>
      <c r="AV108" s="12" t="s">
        <v>77</v>
      </c>
      <c r="AW108" s="12" t="s">
        <v>34</v>
      </c>
      <c r="AX108" s="12" t="s">
        <v>75</v>
      </c>
      <c r="AY108" s="201" t="s">
        <v>120</v>
      </c>
    </row>
    <row r="109" spans="2:65" s="1" customFormat="1" ht="22.5" customHeight="1">
      <c r="B109" s="175"/>
      <c r="C109" s="202" t="s">
        <v>153</v>
      </c>
      <c r="D109" s="202" t="s">
        <v>147</v>
      </c>
      <c r="E109" s="203" t="s">
        <v>154</v>
      </c>
      <c r="F109" s="204" t="s">
        <v>155</v>
      </c>
      <c r="G109" s="205" t="s">
        <v>142</v>
      </c>
      <c r="H109" s="206">
        <v>6</v>
      </c>
      <c r="I109" s="207"/>
      <c r="J109" s="208">
        <f>ROUND(I109*H109,2)</f>
        <v>0</v>
      </c>
      <c r="K109" s="204" t="s">
        <v>478</v>
      </c>
      <c r="L109" s="209"/>
      <c r="M109" s="210" t="s">
        <v>5</v>
      </c>
      <c r="N109" s="211" t="s">
        <v>41</v>
      </c>
      <c r="O109" s="40"/>
      <c r="P109" s="185">
        <f>O109*H109</f>
        <v>0</v>
      </c>
      <c r="Q109" s="185">
        <v>6.9999999999999994E-5</v>
      </c>
      <c r="R109" s="185">
        <f>Q109*H109</f>
        <v>4.1999999999999996E-4</v>
      </c>
      <c r="S109" s="185">
        <v>0</v>
      </c>
      <c r="T109" s="186">
        <f>S109*H109</f>
        <v>0</v>
      </c>
      <c r="AR109" s="22" t="s">
        <v>150</v>
      </c>
      <c r="AT109" s="22" t="s">
        <v>147</v>
      </c>
      <c r="AU109" s="22" t="s">
        <v>77</v>
      </c>
      <c r="AY109" s="22" t="s">
        <v>120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2" t="s">
        <v>75</v>
      </c>
      <c r="BK109" s="187">
        <f>ROUND(I109*H109,2)</f>
        <v>0</v>
      </c>
      <c r="BL109" s="22" t="s">
        <v>143</v>
      </c>
      <c r="BM109" s="22" t="s">
        <v>156</v>
      </c>
    </row>
    <row r="110" spans="2:65" s="1" customFormat="1" ht="27">
      <c r="B110" s="39"/>
      <c r="D110" s="188" t="s">
        <v>129</v>
      </c>
      <c r="F110" s="189" t="s">
        <v>157</v>
      </c>
      <c r="I110" s="190"/>
      <c r="L110" s="39"/>
      <c r="M110" s="191"/>
      <c r="N110" s="40"/>
      <c r="O110" s="40"/>
      <c r="P110" s="40"/>
      <c r="Q110" s="40"/>
      <c r="R110" s="40"/>
      <c r="S110" s="40"/>
      <c r="T110" s="68"/>
      <c r="AT110" s="22" t="s">
        <v>129</v>
      </c>
      <c r="AU110" s="22" t="s">
        <v>77</v>
      </c>
    </row>
    <row r="111" spans="2:65" s="12" customFormat="1">
      <c r="B111" s="192"/>
      <c r="D111" s="193" t="s">
        <v>145</v>
      </c>
      <c r="E111" s="194" t="s">
        <v>5</v>
      </c>
      <c r="F111" s="195" t="s">
        <v>158</v>
      </c>
      <c r="H111" s="196">
        <v>6</v>
      </c>
      <c r="I111" s="197"/>
      <c r="L111" s="192"/>
      <c r="M111" s="198"/>
      <c r="N111" s="199"/>
      <c r="O111" s="199"/>
      <c r="P111" s="199"/>
      <c r="Q111" s="199"/>
      <c r="R111" s="199"/>
      <c r="S111" s="199"/>
      <c r="T111" s="200"/>
      <c r="AT111" s="201" t="s">
        <v>145</v>
      </c>
      <c r="AU111" s="201" t="s">
        <v>77</v>
      </c>
      <c r="AV111" s="12" t="s">
        <v>77</v>
      </c>
      <c r="AW111" s="12" t="s">
        <v>34</v>
      </c>
      <c r="AX111" s="12" t="s">
        <v>75</v>
      </c>
      <c r="AY111" s="201" t="s">
        <v>120</v>
      </c>
    </row>
    <row r="112" spans="2:65" s="1" customFormat="1" ht="22.5" customHeight="1">
      <c r="B112" s="175"/>
      <c r="C112" s="202" t="s">
        <v>159</v>
      </c>
      <c r="D112" s="202" t="s">
        <v>147</v>
      </c>
      <c r="E112" s="203" t="s">
        <v>160</v>
      </c>
      <c r="F112" s="204" t="s">
        <v>161</v>
      </c>
      <c r="G112" s="205" t="s">
        <v>142</v>
      </c>
      <c r="H112" s="206">
        <v>73</v>
      </c>
      <c r="I112" s="207"/>
      <c r="J112" s="208">
        <f>ROUND(I112*H112,2)</f>
        <v>0</v>
      </c>
      <c r="K112" s="204" t="s">
        <v>479</v>
      </c>
      <c r="L112" s="209"/>
      <c r="M112" s="210" t="s">
        <v>5</v>
      </c>
      <c r="N112" s="211" t="s">
        <v>41</v>
      </c>
      <c r="O112" s="40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AR112" s="22" t="s">
        <v>150</v>
      </c>
      <c r="AT112" s="22" t="s">
        <v>147</v>
      </c>
      <c r="AU112" s="22" t="s">
        <v>77</v>
      </c>
      <c r="AY112" s="22" t="s">
        <v>120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22" t="s">
        <v>75</v>
      </c>
      <c r="BK112" s="187">
        <f>ROUND(I112*H112,2)</f>
        <v>0</v>
      </c>
      <c r="BL112" s="22" t="s">
        <v>143</v>
      </c>
      <c r="BM112" s="22" t="s">
        <v>162</v>
      </c>
    </row>
    <row r="113" spans="2:65" s="1" customFormat="1" ht="27">
      <c r="B113" s="39"/>
      <c r="D113" s="188" t="s">
        <v>129</v>
      </c>
      <c r="F113" s="189" t="s">
        <v>163</v>
      </c>
      <c r="I113" s="190"/>
      <c r="L113" s="39"/>
      <c r="M113" s="191"/>
      <c r="N113" s="40"/>
      <c r="O113" s="40"/>
      <c r="P113" s="40"/>
      <c r="Q113" s="40"/>
      <c r="R113" s="40"/>
      <c r="S113" s="40"/>
      <c r="T113" s="68"/>
      <c r="AT113" s="22" t="s">
        <v>129</v>
      </c>
      <c r="AU113" s="22" t="s">
        <v>77</v>
      </c>
    </row>
    <row r="114" spans="2:65" s="12" customFormat="1">
      <c r="B114" s="192"/>
      <c r="D114" s="188" t="s">
        <v>145</v>
      </c>
      <c r="E114" s="201" t="s">
        <v>5</v>
      </c>
      <c r="F114" s="212" t="s">
        <v>146</v>
      </c>
      <c r="H114" s="213">
        <v>73</v>
      </c>
      <c r="I114" s="197"/>
      <c r="L114" s="192"/>
      <c r="M114" s="198"/>
      <c r="N114" s="199"/>
      <c r="O114" s="199"/>
      <c r="P114" s="199"/>
      <c r="Q114" s="199"/>
      <c r="R114" s="199"/>
      <c r="S114" s="199"/>
      <c r="T114" s="200"/>
      <c r="AT114" s="201" t="s">
        <v>145</v>
      </c>
      <c r="AU114" s="201" t="s">
        <v>77</v>
      </c>
      <c r="AV114" s="12" t="s">
        <v>77</v>
      </c>
      <c r="AW114" s="12" t="s">
        <v>34</v>
      </c>
      <c r="AX114" s="12" t="s">
        <v>75</v>
      </c>
      <c r="AY114" s="201" t="s">
        <v>120</v>
      </c>
    </row>
    <row r="115" spans="2:65" s="11" customFormat="1" ht="29.85" customHeight="1">
      <c r="B115" s="161"/>
      <c r="D115" s="172" t="s">
        <v>69</v>
      </c>
      <c r="E115" s="173" t="s">
        <v>164</v>
      </c>
      <c r="F115" s="173" t="s">
        <v>165</v>
      </c>
      <c r="I115" s="164"/>
      <c r="J115" s="174">
        <f>BK115</f>
        <v>0</v>
      </c>
      <c r="L115" s="161"/>
      <c r="M115" s="166"/>
      <c r="N115" s="167"/>
      <c r="O115" s="167"/>
      <c r="P115" s="168">
        <f>SUM(P116:P134)</f>
        <v>0</v>
      </c>
      <c r="Q115" s="167"/>
      <c r="R115" s="168">
        <f>SUM(R116:R134)</f>
        <v>4.0729999999999995E-2</v>
      </c>
      <c r="S115" s="167"/>
      <c r="T115" s="169">
        <f>SUM(T116:T134)</f>
        <v>0.27</v>
      </c>
      <c r="AR115" s="162" t="s">
        <v>77</v>
      </c>
      <c r="AT115" s="170" t="s">
        <v>69</v>
      </c>
      <c r="AU115" s="170" t="s">
        <v>75</v>
      </c>
      <c r="AY115" s="162" t="s">
        <v>120</v>
      </c>
      <c r="BK115" s="171">
        <f>SUM(BK116:BK134)</f>
        <v>0</v>
      </c>
    </row>
    <row r="116" spans="2:65" s="1" customFormat="1" ht="22.5" customHeight="1">
      <c r="B116" s="175"/>
      <c r="C116" s="176" t="s">
        <v>166</v>
      </c>
      <c r="D116" s="176" t="s">
        <v>123</v>
      </c>
      <c r="E116" s="177" t="s">
        <v>167</v>
      </c>
      <c r="F116" s="178" t="s">
        <v>168</v>
      </c>
      <c r="G116" s="179" t="s">
        <v>142</v>
      </c>
      <c r="H116" s="180">
        <v>30</v>
      </c>
      <c r="I116" s="181"/>
      <c r="J116" s="182">
        <f>ROUND(I116*H116,2)</f>
        <v>0</v>
      </c>
      <c r="K116" s="178" t="s">
        <v>478</v>
      </c>
      <c r="L116" s="39"/>
      <c r="M116" s="183" t="s">
        <v>5</v>
      </c>
      <c r="N116" s="184" t="s">
        <v>41</v>
      </c>
      <c r="O116" s="40"/>
      <c r="P116" s="185">
        <f>O116*H116</f>
        <v>0</v>
      </c>
      <c r="Q116" s="185">
        <v>2.0000000000000002E-5</v>
      </c>
      <c r="R116" s="185">
        <f>Q116*H116</f>
        <v>6.0000000000000006E-4</v>
      </c>
      <c r="S116" s="185">
        <v>1E-3</v>
      </c>
      <c r="T116" s="186">
        <f>S116*H116</f>
        <v>0.03</v>
      </c>
      <c r="AR116" s="22" t="s">
        <v>143</v>
      </c>
      <c r="AT116" s="22" t="s">
        <v>123</v>
      </c>
      <c r="AU116" s="22" t="s">
        <v>77</v>
      </c>
      <c r="AY116" s="22" t="s">
        <v>120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22" t="s">
        <v>75</v>
      </c>
      <c r="BK116" s="187">
        <f>ROUND(I116*H116,2)</f>
        <v>0</v>
      </c>
      <c r="BL116" s="22" t="s">
        <v>143</v>
      </c>
      <c r="BM116" s="22" t="s">
        <v>169</v>
      </c>
    </row>
    <row r="117" spans="2:65" s="1" customFormat="1" ht="27">
      <c r="B117" s="39"/>
      <c r="D117" s="188" t="s">
        <v>129</v>
      </c>
      <c r="F117" s="189" t="s">
        <v>130</v>
      </c>
      <c r="I117" s="190"/>
      <c r="L117" s="39"/>
      <c r="M117" s="191"/>
      <c r="N117" s="40"/>
      <c r="O117" s="40"/>
      <c r="P117" s="40"/>
      <c r="Q117" s="40"/>
      <c r="R117" s="40"/>
      <c r="S117" s="40"/>
      <c r="T117" s="68"/>
      <c r="AT117" s="22" t="s">
        <v>129</v>
      </c>
      <c r="AU117" s="22" t="s">
        <v>77</v>
      </c>
    </row>
    <row r="118" spans="2:65" s="12" customFormat="1">
      <c r="B118" s="192"/>
      <c r="D118" s="193" t="s">
        <v>145</v>
      </c>
      <c r="E118" s="194" t="s">
        <v>5</v>
      </c>
      <c r="F118" s="195" t="s">
        <v>170</v>
      </c>
      <c r="H118" s="196">
        <v>30</v>
      </c>
      <c r="I118" s="197"/>
      <c r="L118" s="192"/>
      <c r="M118" s="198"/>
      <c r="N118" s="199"/>
      <c r="O118" s="199"/>
      <c r="P118" s="199"/>
      <c r="Q118" s="199"/>
      <c r="R118" s="199"/>
      <c r="S118" s="199"/>
      <c r="T118" s="200"/>
      <c r="AT118" s="201" t="s">
        <v>145</v>
      </c>
      <c r="AU118" s="201" t="s">
        <v>77</v>
      </c>
      <c r="AV118" s="12" t="s">
        <v>77</v>
      </c>
      <c r="AW118" s="12" t="s">
        <v>34</v>
      </c>
      <c r="AX118" s="12" t="s">
        <v>75</v>
      </c>
      <c r="AY118" s="201" t="s">
        <v>120</v>
      </c>
    </row>
    <row r="119" spans="2:65" s="1" customFormat="1" ht="22.5" customHeight="1">
      <c r="B119" s="175"/>
      <c r="C119" s="176" t="s">
        <v>171</v>
      </c>
      <c r="D119" s="176" t="s">
        <v>123</v>
      </c>
      <c r="E119" s="177" t="s">
        <v>172</v>
      </c>
      <c r="F119" s="178" t="s">
        <v>173</v>
      </c>
      <c r="G119" s="179" t="s">
        <v>142</v>
      </c>
      <c r="H119" s="180">
        <v>75</v>
      </c>
      <c r="I119" s="181"/>
      <c r="J119" s="182">
        <f>ROUND(I119*H119,2)</f>
        <v>0</v>
      </c>
      <c r="K119" s="178" t="s">
        <v>478</v>
      </c>
      <c r="L119" s="39"/>
      <c r="M119" s="183" t="s">
        <v>5</v>
      </c>
      <c r="N119" s="184" t="s">
        <v>41</v>
      </c>
      <c r="O119" s="40"/>
      <c r="P119" s="185">
        <f>O119*H119</f>
        <v>0</v>
      </c>
      <c r="Q119" s="185">
        <v>2.0000000000000002E-5</v>
      </c>
      <c r="R119" s="185">
        <f>Q119*H119</f>
        <v>1.5E-3</v>
      </c>
      <c r="S119" s="185">
        <v>3.2000000000000002E-3</v>
      </c>
      <c r="T119" s="186">
        <f>S119*H119</f>
        <v>0.24000000000000002</v>
      </c>
      <c r="AR119" s="22" t="s">
        <v>143</v>
      </c>
      <c r="AT119" s="22" t="s">
        <v>123</v>
      </c>
      <c r="AU119" s="22" t="s">
        <v>77</v>
      </c>
      <c r="AY119" s="22" t="s">
        <v>120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22" t="s">
        <v>75</v>
      </c>
      <c r="BK119" s="187">
        <f>ROUND(I119*H119,2)</f>
        <v>0</v>
      </c>
      <c r="BL119" s="22" t="s">
        <v>143</v>
      </c>
      <c r="BM119" s="22" t="s">
        <v>174</v>
      </c>
    </row>
    <row r="120" spans="2:65" s="1" customFormat="1" ht="27">
      <c r="B120" s="39"/>
      <c r="D120" s="188" t="s">
        <v>129</v>
      </c>
      <c r="F120" s="189" t="s">
        <v>130</v>
      </c>
      <c r="I120" s="190"/>
      <c r="L120" s="39"/>
      <c r="M120" s="191"/>
      <c r="N120" s="40"/>
      <c r="O120" s="40"/>
      <c r="P120" s="40"/>
      <c r="Q120" s="40"/>
      <c r="R120" s="40"/>
      <c r="S120" s="40"/>
      <c r="T120" s="68"/>
      <c r="AT120" s="22" t="s">
        <v>129</v>
      </c>
      <c r="AU120" s="22" t="s">
        <v>77</v>
      </c>
    </row>
    <row r="121" spans="2:65" s="12" customFormat="1">
      <c r="B121" s="192"/>
      <c r="D121" s="193" t="s">
        <v>145</v>
      </c>
      <c r="E121" s="194" t="s">
        <v>5</v>
      </c>
      <c r="F121" s="195" t="s">
        <v>175</v>
      </c>
      <c r="H121" s="196">
        <v>75</v>
      </c>
      <c r="I121" s="197"/>
      <c r="L121" s="192"/>
      <c r="M121" s="198"/>
      <c r="N121" s="199"/>
      <c r="O121" s="199"/>
      <c r="P121" s="199"/>
      <c r="Q121" s="199"/>
      <c r="R121" s="199"/>
      <c r="S121" s="199"/>
      <c r="T121" s="200"/>
      <c r="AT121" s="201" t="s">
        <v>145</v>
      </c>
      <c r="AU121" s="201" t="s">
        <v>77</v>
      </c>
      <c r="AV121" s="12" t="s">
        <v>77</v>
      </c>
      <c r="AW121" s="12" t="s">
        <v>34</v>
      </c>
      <c r="AX121" s="12" t="s">
        <v>75</v>
      </c>
      <c r="AY121" s="201" t="s">
        <v>120</v>
      </c>
    </row>
    <row r="122" spans="2:65" s="1" customFormat="1" ht="22.5" customHeight="1">
      <c r="B122" s="175"/>
      <c r="C122" s="176" t="s">
        <v>131</v>
      </c>
      <c r="D122" s="176" t="s">
        <v>123</v>
      </c>
      <c r="E122" s="177" t="s">
        <v>176</v>
      </c>
      <c r="F122" s="178" t="s">
        <v>177</v>
      </c>
      <c r="G122" s="179" t="s">
        <v>126</v>
      </c>
      <c r="H122" s="180">
        <v>18</v>
      </c>
      <c r="I122" s="181"/>
      <c r="J122" s="182">
        <f>ROUND(I122*H122,2)</f>
        <v>0</v>
      </c>
      <c r="K122" s="178" t="s">
        <v>478</v>
      </c>
      <c r="L122" s="39"/>
      <c r="M122" s="183" t="s">
        <v>5</v>
      </c>
      <c r="N122" s="184" t="s">
        <v>41</v>
      </c>
      <c r="O122" s="40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AR122" s="22" t="s">
        <v>143</v>
      </c>
      <c r="AT122" s="22" t="s">
        <v>123</v>
      </c>
      <c r="AU122" s="22" t="s">
        <v>77</v>
      </c>
      <c r="AY122" s="22" t="s">
        <v>120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22" t="s">
        <v>75</v>
      </c>
      <c r="BK122" s="187">
        <f>ROUND(I122*H122,2)</f>
        <v>0</v>
      </c>
      <c r="BL122" s="22" t="s">
        <v>143</v>
      </c>
      <c r="BM122" s="22" t="s">
        <v>178</v>
      </c>
    </row>
    <row r="123" spans="2:65" s="1" customFormat="1" ht="27">
      <c r="B123" s="39"/>
      <c r="D123" s="188" t="s">
        <v>129</v>
      </c>
      <c r="F123" s="189" t="s">
        <v>130</v>
      </c>
      <c r="I123" s="190"/>
      <c r="L123" s="39"/>
      <c r="M123" s="191"/>
      <c r="N123" s="40"/>
      <c r="O123" s="40"/>
      <c r="P123" s="40"/>
      <c r="Q123" s="40"/>
      <c r="R123" s="40"/>
      <c r="S123" s="40"/>
      <c r="T123" s="68"/>
      <c r="AT123" s="22" t="s">
        <v>129</v>
      </c>
      <c r="AU123" s="22" t="s">
        <v>77</v>
      </c>
    </row>
    <row r="124" spans="2:65" s="12" customFormat="1">
      <c r="B124" s="192"/>
      <c r="D124" s="193" t="s">
        <v>145</v>
      </c>
      <c r="E124" s="194" t="s">
        <v>5</v>
      </c>
      <c r="F124" s="195" t="s">
        <v>179</v>
      </c>
      <c r="H124" s="196">
        <v>18</v>
      </c>
      <c r="I124" s="197"/>
      <c r="L124" s="192"/>
      <c r="M124" s="198"/>
      <c r="N124" s="199"/>
      <c r="O124" s="199"/>
      <c r="P124" s="199"/>
      <c r="Q124" s="199"/>
      <c r="R124" s="199"/>
      <c r="S124" s="199"/>
      <c r="T124" s="200"/>
      <c r="AT124" s="201" t="s">
        <v>145</v>
      </c>
      <c r="AU124" s="201" t="s">
        <v>77</v>
      </c>
      <c r="AV124" s="12" t="s">
        <v>77</v>
      </c>
      <c r="AW124" s="12" t="s">
        <v>34</v>
      </c>
      <c r="AX124" s="12" t="s">
        <v>75</v>
      </c>
      <c r="AY124" s="201" t="s">
        <v>120</v>
      </c>
    </row>
    <row r="125" spans="2:65" s="1" customFormat="1" ht="22.5" customHeight="1">
      <c r="B125" s="175"/>
      <c r="C125" s="176" t="s">
        <v>180</v>
      </c>
      <c r="D125" s="176" t="s">
        <v>123</v>
      </c>
      <c r="E125" s="177" t="s">
        <v>181</v>
      </c>
      <c r="F125" s="178" t="s">
        <v>182</v>
      </c>
      <c r="G125" s="179" t="s">
        <v>142</v>
      </c>
      <c r="H125" s="180">
        <v>73</v>
      </c>
      <c r="I125" s="181"/>
      <c r="J125" s="182">
        <f>ROUND(I125*H125,2)</f>
        <v>0</v>
      </c>
      <c r="K125" s="178" t="s">
        <v>478</v>
      </c>
      <c r="L125" s="39"/>
      <c r="M125" s="183" t="s">
        <v>5</v>
      </c>
      <c r="N125" s="184" t="s">
        <v>41</v>
      </c>
      <c r="O125" s="40"/>
      <c r="P125" s="185">
        <f>O125*H125</f>
        <v>0</v>
      </c>
      <c r="Q125" s="185">
        <v>4.6999999999999999E-4</v>
      </c>
      <c r="R125" s="185">
        <f>Q125*H125</f>
        <v>3.431E-2</v>
      </c>
      <c r="S125" s="185">
        <v>0</v>
      </c>
      <c r="T125" s="186">
        <f>S125*H125</f>
        <v>0</v>
      </c>
      <c r="AR125" s="22" t="s">
        <v>143</v>
      </c>
      <c r="AT125" s="22" t="s">
        <v>123</v>
      </c>
      <c r="AU125" s="22" t="s">
        <v>77</v>
      </c>
      <c r="AY125" s="22" t="s">
        <v>120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22" t="s">
        <v>75</v>
      </c>
      <c r="BK125" s="187">
        <f>ROUND(I125*H125,2)</f>
        <v>0</v>
      </c>
      <c r="BL125" s="22" t="s">
        <v>143</v>
      </c>
      <c r="BM125" s="22" t="s">
        <v>183</v>
      </c>
    </row>
    <row r="126" spans="2:65" s="1" customFormat="1" ht="27">
      <c r="B126" s="39"/>
      <c r="D126" s="188" t="s">
        <v>129</v>
      </c>
      <c r="F126" s="189" t="s">
        <v>130</v>
      </c>
      <c r="I126" s="190"/>
      <c r="L126" s="39"/>
      <c r="M126" s="191"/>
      <c r="N126" s="40"/>
      <c r="O126" s="40"/>
      <c r="P126" s="40"/>
      <c r="Q126" s="40"/>
      <c r="R126" s="40"/>
      <c r="S126" s="40"/>
      <c r="T126" s="68"/>
      <c r="AT126" s="22" t="s">
        <v>129</v>
      </c>
      <c r="AU126" s="22" t="s">
        <v>77</v>
      </c>
    </row>
    <row r="127" spans="2:65" s="12" customFormat="1">
      <c r="B127" s="192"/>
      <c r="D127" s="193" t="s">
        <v>145</v>
      </c>
      <c r="E127" s="194" t="s">
        <v>5</v>
      </c>
      <c r="F127" s="195" t="s">
        <v>184</v>
      </c>
      <c r="H127" s="196">
        <v>73</v>
      </c>
      <c r="I127" s="197"/>
      <c r="L127" s="192"/>
      <c r="M127" s="198"/>
      <c r="N127" s="199"/>
      <c r="O127" s="199"/>
      <c r="P127" s="199"/>
      <c r="Q127" s="199"/>
      <c r="R127" s="199"/>
      <c r="S127" s="199"/>
      <c r="T127" s="200"/>
      <c r="AT127" s="201" t="s">
        <v>145</v>
      </c>
      <c r="AU127" s="201" t="s">
        <v>77</v>
      </c>
      <c r="AV127" s="12" t="s">
        <v>77</v>
      </c>
      <c r="AW127" s="12" t="s">
        <v>34</v>
      </c>
      <c r="AX127" s="12" t="s">
        <v>75</v>
      </c>
      <c r="AY127" s="201" t="s">
        <v>120</v>
      </c>
    </row>
    <row r="128" spans="2:65" s="1" customFormat="1" ht="22.5" customHeight="1">
      <c r="B128" s="175"/>
      <c r="C128" s="176" t="s">
        <v>185</v>
      </c>
      <c r="D128" s="176" t="s">
        <v>123</v>
      </c>
      <c r="E128" s="177" t="s">
        <v>186</v>
      </c>
      <c r="F128" s="178" t="s">
        <v>187</v>
      </c>
      <c r="G128" s="179" t="s">
        <v>142</v>
      </c>
      <c r="H128" s="180">
        <v>6</v>
      </c>
      <c r="I128" s="181"/>
      <c r="J128" s="182">
        <f>ROUND(I128*H128,2)</f>
        <v>0</v>
      </c>
      <c r="K128" s="178" t="s">
        <v>478</v>
      </c>
      <c r="L128" s="39"/>
      <c r="M128" s="183" t="s">
        <v>5</v>
      </c>
      <c r="N128" s="184" t="s">
        <v>41</v>
      </c>
      <c r="O128" s="40"/>
      <c r="P128" s="185">
        <f>O128*H128</f>
        <v>0</v>
      </c>
      <c r="Q128" s="185">
        <v>7.2000000000000005E-4</v>
      </c>
      <c r="R128" s="185">
        <f>Q128*H128</f>
        <v>4.3200000000000001E-3</v>
      </c>
      <c r="S128" s="185">
        <v>0</v>
      </c>
      <c r="T128" s="186">
        <f>S128*H128</f>
        <v>0</v>
      </c>
      <c r="AR128" s="22" t="s">
        <v>143</v>
      </c>
      <c r="AT128" s="22" t="s">
        <v>123</v>
      </c>
      <c r="AU128" s="22" t="s">
        <v>77</v>
      </c>
      <c r="AY128" s="22" t="s">
        <v>120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22" t="s">
        <v>75</v>
      </c>
      <c r="BK128" s="187">
        <f>ROUND(I128*H128,2)</f>
        <v>0</v>
      </c>
      <c r="BL128" s="22" t="s">
        <v>143</v>
      </c>
      <c r="BM128" s="22" t="s">
        <v>188</v>
      </c>
    </row>
    <row r="129" spans="2:65" s="1" customFormat="1" ht="27">
      <c r="B129" s="39"/>
      <c r="D129" s="188" t="s">
        <v>129</v>
      </c>
      <c r="F129" s="189" t="s">
        <v>157</v>
      </c>
      <c r="I129" s="190"/>
      <c r="L129" s="39"/>
      <c r="M129" s="191"/>
      <c r="N129" s="40"/>
      <c r="O129" s="40"/>
      <c r="P129" s="40"/>
      <c r="Q129" s="40"/>
      <c r="R129" s="40"/>
      <c r="S129" s="40"/>
      <c r="T129" s="68"/>
      <c r="AT129" s="22" t="s">
        <v>129</v>
      </c>
      <c r="AU129" s="22" t="s">
        <v>77</v>
      </c>
    </row>
    <row r="130" spans="2:65" s="12" customFormat="1">
      <c r="B130" s="192"/>
      <c r="D130" s="193" t="s">
        <v>145</v>
      </c>
      <c r="E130" s="194" t="s">
        <v>5</v>
      </c>
      <c r="F130" s="195" t="s">
        <v>158</v>
      </c>
      <c r="H130" s="196">
        <v>6</v>
      </c>
      <c r="I130" s="197"/>
      <c r="L130" s="192"/>
      <c r="M130" s="198"/>
      <c r="N130" s="199"/>
      <c r="O130" s="199"/>
      <c r="P130" s="199"/>
      <c r="Q130" s="199"/>
      <c r="R130" s="199"/>
      <c r="S130" s="199"/>
      <c r="T130" s="200"/>
      <c r="AT130" s="201" t="s">
        <v>145</v>
      </c>
      <c r="AU130" s="201" t="s">
        <v>77</v>
      </c>
      <c r="AV130" s="12" t="s">
        <v>77</v>
      </c>
      <c r="AW130" s="12" t="s">
        <v>34</v>
      </c>
      <c r="AX130" s="12" t="s">
        <v>75</v>
      </c>
      <c r="AY130" s="201" t="s">
        <v>120</v>
      </c>
    </row>
    <row r="131" spans="2:65" s="1" customFormat="1" ht="22.5" customHeight="1">
      <c r="B131" s="175"/>
      <c r="C131" s="176" t="s">
        <v>189</v>
      </c>
      <c r="D131" s="176" t="s">
        <v>123</v>
      </c>
      <c r="E131" s="177" t="s">
        <v>190</v>
      </c>
      <c r="F131" s="178" t="s">
        <v>191</v>
      </c>
      <c r="G131" s="179" t="s">
        <v>142</v>
      </c>
      <c r="H131" s="180">
        <v>79</v>
      </c>
      <c r="I131" s="181"/>
      <c r="J131" s="182">
        <f>ROUND(I131*H131,2)</f>
        <v>0</v>
      </c>
      <c r="K131" s="178" t="s">
        <v>478</v>
      </c>
      <c r="L131" s="39"/>
      <c r="M131" s="183" t="s">
        <v>5</v>
      </c>
      <c r="N131" s="184" t="s">
        <v>41</v>
      </c>
      <c r="O131" s="40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AR131" s="22" t="s">
        <v>143</v>
      </c>
      <c r="AT131" s="22" t="s">
        <v>123</v>
      </c>
      <c r="AU131" s="22" t="s">
        <v>77</v>
      </c>
      <c r="AY131" s="22" t="s">
        <v>120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22" t="s">
        <v>75</v>
      </c>
      <c r="BK131" s="187">
        <f>ROUND(I131*H131,2)</f>
        <v>0</v>
      </c>
      <c r="BL131" s="22" t="s">
        <v>143</v>
      </c>
      <c r="BM131" s="22" t="s">
        <v>192</v>
      </c>
    </row>
    <row r="132" spans="2:65" s="1" customFormat="1" ht="27">
      <c r="B132" s="39"/>
      <c r="D132" s="188" t="s">
        <v>129</v>
      </c>
      <c r="F132" s="189" t="s">
        <v>130</v>
      </c>
      <c r="I132" s="190"/>
      <c r="L132" s="39"/>
      <c r="M132" s="191"/>
      <c r="N132" s="40"/>
      <c r="O132" s="40"/>
      <c r="P132" s="40"/>
      <c r="Q132" s="40"/>
      <c r="R132" s="40"/>
      <c r="S132" s="40"/>
      <c r="T132" s="68"/>
      <c r="AT132" s="22" t="s">
        <v>129</v>
      </c>
      <c r="AU132" s="22" t="s">
        <v>77</v>
      </c>
    </row>
    <row r="133" spans="2:65" s="12" customFormat="1">
      <c r="B133" s="192"/>
      <c r="D133" s="193" t="s">
        <v>145</v>
      </c>
      <c r="E133" s="194" t="s">
        <v>5</v>
      </c>
      <c r="F133" s="195" t="s">
        <v>193</v>
      </c>
      <c r="H133" s="196">
        <v>79</v>
      </c>
      <c r="I133" s="197"/>
      <c r="L133" s="192"/>
      <c r="M133" s="198"/>
      <c r="N133" s="199"/>
      <c r="O133" s="199"/>
      <c r="P133" s="199"/>
      <c r="Q133" s="199"/>
      <c r="R133" s="199"/>
      <c r="S133" s="199"/>
      <c r="T133" s="200"/>
      <c r="AT133" s="201" t="s">
        <v>145</v>
      </c>
      <c r="AU133" s="201" t="s">
        <v>77</v>
      </c>
      <c r="AV133" s="12" t="s">
        <v>77</v>
      </c>
      <c r="AW133" s="12" t="s">
        <v>34</v>
      </c>
      <c r="AX133" s="12" t="s">
        <v>75</v>
      </c>
      <c r="AY133" s="201" t="s">
        <v>120</v>
      </c>
    </row>
    <row r="134" spans="2:65" s="1" customFormat="1" ht="22.5" customHeight="1">
      <c r="B134" s="175"/>
      <c r="C134" s="176" t="s">
        <v>194</v>
      </c>
      <c r="D134" s="176" t="s">
        <v>123</v>
      </c>
      <c r="E134" s="177" t="s">
        <v>195</v>
      </c>
      <c r="F134" s="178" t="s">
        <v>196</v>
      </c>
      <c r="G134" s="179" t="s">
        <v>197</v>
      </c>
      <c r="H134" s="214"/>
      <c r="I134" s="181"/>
      <c r="J134" s="182">
        <f>ROUND(I134*H134,2)</f>
        <v>0</v>
      </c>
      <c r="K134" s="178" t="s">
        <v>478</v>
      </c>
      <c r="L134" s="39"/>
      <c r="M134" s="183" t="s">
        <v>5</v>
      </c>
      <c r="N134" s="184" t="s">
        <v>41</v>
      </c>
      <c r="O134" s="40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AR134" s="22" t="s">
        <v>143</v>
      </c>
      <c r="AT134" s="22" t="s">
        <v>123</v>
      </c>
      <c r="AU134" s="22" t="s">
        <v>77</v>
      </c>
      <c r="AY134" s="22" t="s">
        <v>120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22" t="s">
        <v>75</v>
      </c>
      <c r="BK134" s="187">
        <f>ROUND(I134*H134,2)</f>
        <v>0</v>
      </c>
      <c r="BL134" s="22" t="s">
        <v>143</v>
      </c>
      <c r="BM134" s="22" t="s">
        <v>198</v>
      </c>
    </row>
    <row r="135" spans="2:65" s="11" customFormat="1" ht="29.85" customHeight="1">
      <c r="B135" s="161"/>
      <c r="D135" s="172" t="s">
        <v>69</v>
      </c>
      <c r="E135" s="173" t="s">
        <v>199</v>
      </c>
      <c r="F135" s="173" t="s">
        <v>200</v>
      </c>
      <c r="I135" s="164"/>
      <c r="J135" s="174">
        <f>BK135</f>
        <v>0</v>
      </c>
      <c r="L135" s="161"/>
      <c r="M135" s="166"/>
      <c r="N135" s="167"/>
      <c r="O135" s="167"/>
      <c r="P135" s="168">
        <f>SUM(P136:P149)</f>
        <v>0</v>
      </c>
      <c r="Q135" s="167"/>
      <c r="R135" s="168">
        <f>SUM(R136:R149)</f>
        <v>3.8200000000000005E-3</v>
      </c>
      <c r="S135" s="167"/>
      <c r="T135" s="169">
        <f>SUM(T136:T149)</f>
        <v>1.35E-2</v>
      </c>
      <c r="AR135" s="162" t="s">
        <v>77</v>
      </c>
      <c r="AT135" s="170" t="s">
        <v>69</v>
      </c>
      <c r="AU135" s="170" t="s">
        <v>75</v>
      </c>
      <c r="AY135" s="162" t="s">
        <v>120</v>
      </c>
      <c r="BK135" s="171">
        <f>SUM(BK136:BK149)</f>
        <v>0</v>
      </c>
    </row>
    <row r="136" spans="2:65" s="1" customFormat="1" ht="22.5" customHeight="1">
      <c r="B136" s="175"/>
      <c r="C136" s="202" t="s">
        <v>201</v>
      </c>
      <c r="D136" s="202" t="s">
        <v>147</v>
      </c>
      <c r="E136" s="203" t="s">
        <v>202</v>
      </c>
      <c r="F136" s="204" t="s">
        <v>203</v>
      </c>
      <c r="G136" s="205" t="s">
        <v>126</v>
      </c>
      <c r="H136" s="206">
        <v>9</v>
      </c>
      <c r="I136" s="207"/>
      <c r="J136" s="208">
        <f>ROUND(I136*H136,2)</f>
        <v>0</v>
      </c>
      <c r="K136" s="204" t="s">
        <v>479</v>
      </c>
      <c r="L136" s="209"/>
      <c r="M136" s="210" t="s">
        <v>5</v>
      </c>
      <c r="N136" s="211" t="s">
        <v>41</v>
      </c>
      <c r="O136" s="40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AR136" s="22" t="s">
        <v>150</v>
      </c>
      <c r="AT136" s="22" t="s">
        <v>147</v>
      </c>
      <c r="AU136" s="22" t="s">
        <v>77</v>
      </c>
      <c r="AY136" s="22" t="s">
        <v>120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22" t="s">
        <v>75</v>
      </c>
      <c r="BK136" s="187">
        <f>ROUND(I136*H136,2)</f>
        <v>0</v>
      </c>
      <c r="BL136" s="22" t="s">
        <v>143</v>
      </c>
      <c r="BM136" s="22" t="s">
        <v>204</v>
      </c>
    </row>
    <row r="137" spans="2:65" s="1" customFormat="1" ht="27">
      <c r="B137" s="39"/>
      <c r="D137" s="188" t="s">
        <v>129</v>
      </c>
      <c r="F137" s="189" t="s">
        <v>130</v>
      </c>
      <c r="I137" s="190"/>
      <c r="L137" s="39"/>
      <c r="M137" s="191"/>
      <c r="N137" s="40"/>
      <c r="O137" s="40"/>
      <c r="P137" s="40"/>
      <c r="Q137" s="40"/>
      <c r="R137" s="40"/>
      <c r="S137" s="40"/>
      <c r="T137" s="68"/>
      <c r="AT137" s="22" t="s">
        <v>129</v>
      </c>
      <c r="AU137" s="22" t="s">
        <v>77</v>
      </c>
    </row>
    <row r="138" spans="2:65" s="12" customFormat="1">
      <c r="B138" s="192"/>
      <c r="D138" s="193" t="s">
        <v>145</v>
      </c>
      <c r="E138" s="194" t="s">
        <v>5</v>
      </c>
      <c r="F138" s="195" t="s">
        <v>205</v>
      </c>
      <c r="H138" s="196">
        <v>9</v>
      </c>
      <c r="I138" s="197"/>
      <c r="L138" s="192"/>
      <c r="M138" s="198"/>
      <c r="N138" s="199"/>
      <c r="O138" s="199"/>
      <c r="P138" s="199"/>
      <c r="Q138" s="199"/>
      <c r="R138" s="199"/>
      <c r="S138" s="199"/>
      <c r="T138" s="200"/>
      <c r="AT138" s="201" t="s">
        <v>145</v>
      </c>
      <c r="AU138" s="201" t="s">
        <v>77</v>
      </c>
      <c r="AV138" s="12" t="s">
        <v>77</v>
      </c>
      <c r="AW138" s="12" t="s">
        <v>34</v>
      </c>
      <c r="AX138" s="12" t="s">
        <v>75</v>
      </c>
      <c r="AY138" s="201" t="s">
        <v>120</v>
      </c>
    </row>
    <row r="139" spans="2:65" s="1" customFormat="1" ht="22.5" customHeight="1">
      <c r="B139" s="175"/>
      <c r="C139" s="202" t="s">
        <v>11</v>
      </c>
      <c r="D139" s="202" t="s">
        <v>147</v>
      </c>
      <c r="E139" s="203" t="s">
        <v>206</v>
      </c>
      <c r="F139" s="204" t="s">
        <v>207</v>
      </c>
      <c r="G139" s="205" t="s">
        <v>126</v>
      </c>
      <c r="H139" s="206">
        <v>7</v>
      </c>
      <c r="I139" s="207"/>
      <c r="J139" s="208">
        <f>ROUND(I139*H139,2)</f>
        <v>0</v>
      </c>
      <c r="K139" s="204" t="s">
        <v>479</v>
      </c>
      <c r="L139" s="209"/>
      <c r="M139" s="210" t="s">
        <v>5</v>
      </c>
      <c r="N139" s="211" t="s">
        <v>41</v>
      </c>
      <c r="O139" s="40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AR139" s="22" t="s">
        <v>150</v>
      </c>
      <c r="AT139" s="22" t="s">
        <v>147</v>
      </c>
      <c r="AU139" s="22" t="s">
        <v>77</v>
      </c>
      <c r="AY139" s="22" t="s">
        <v>120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22" t="s">
        <v>75</v>
      </c>
      <c r="BK139" s="187">
        <f>ROUND(I139*H139,2)</f>
        <v>0</v>
      </c>
      <c r="BL139" s="22" t="s">
        <v>143</v>
      </c>
      <c r="BM139" s="22" t="s">
        <v>208</v>
      </c>
    </row>
    <row r="140" spans="2:65" s="1" customFormat="1" ht="27">
      <c r="B140" s="39"/>
      <c r="D140" s="188" t="s">
        <v>129</v>
      </c>
      <c r="F140" s="189" t="s">
        <v>130</v>
      </c>
      <c r="I140" s="190"/>
      <c r="L140" s="39"/>
      <c r="M140" s="191"/>
      <c r="N140" s="40"/>
      <c r="O140" s="40"/>
      <c r="P140" s="40"/>
      <c r="Q140" s="40"/>
      <c r="R140" s="40"/>
      <c r="S140" s="40"/>
      <c r="T140" s="68"/>
      <c r="AT140" s="22" t="s">
        <v>129</v>
      </c>
      <c r="AU140" s="22" t="s">
        <v>77</v>
      </c>
    </row>
    <row r="141" spans="2:65" s="12" customFormat="1">
      <c r="B141" s="192"/>
      <c r="D141" s="193" t="s">
        <v>145</v>
      </c>
      <c r="E141" s="194" t="s">
        <v>5</v>
      </c>
      <c r="F141" s="195" t="s">
        <v>209</v>
      </c>
      <c r="H141" s="196">
        <v>7</v>
      </c>
      <c r="I141" s="197"/>
      <c r="L141" s="192"/>
      <c r="M141" s="198"/>
      <c r="N141" s="199"/>
      <c r="O141" s="199"/>
      <c r="P141" s="199"/>
      <c r="Q141" s="199"/>
      <c r="R141" s="199"/>
      <c r="S141" s="199"/>
      <c r="T141" s="200"/>
      <c r="AT141" s="201" t="s">
        <v>145</v>
      </c>
      <c r="AU141" s="201" t="s">
        <v>77</v>
      </c>
      <c r="AV141" s="12" t="s">
        <v>77</v>
      </c>
      <c r="AW141" s="12" t="s">
        <v>34</v>
      </c>
      <c r="AX141" s="12" t="s">
        <v>75</v>
      </c>
      <c r="AY141" s="201" t="s">
        <v>120</v>
      </c>
    </row>
    <row r="142" spans="2:65" s="1" customFormat="1" ht="22.5" customHeight="1">
      <c r="B142" s="175"/>
      <c r="C142" s="176" t="s">
        <v>143</v>
      </c>
      <c r="D142" s="176" t="s">
        <v>123</v>
      </c>
      <c r="E142" s="177" t="s">
        <v>210</v>
      </c>
      <c r="F142" s="178" t="s">
        <v>211</v>
      </c>
      <c r="G142" s="179" t="s">
        <v>126</v>
      </c>
      <c r="H142" s="180">
        <v>30</v>
      </c>
      <c r="I142" s="181"/>
      <c r="J142" s="182">
        <f>ROUND(I142*H142,2)</f>
        <v>0</v>
      </c>
      <c r="K142" s="178" t="s">
        <v>478</v>
      </c>
      <c r="L142" s="39"/>
      <c r="M142" s="183" t="s">
        <v>5</v>
      </c>
      <c r="N142" s="184" t="s">
        <v>41</v>
      </c>
      <c r="O142" s="40"/>
      <c r="P142" s="185">
        <f>O142*H142</f>
        <v>0</v>
      </c>
      <c r="Q142" s="185">
        <v>9.0000000000000006E-5</v>
      </c>
      <c r="R142" s="185">
        <f>Q142*H142</f>
        <v>2.7000000000000001E-3</v>
      </c>
      <c r="S142" s="185">
        <v>4.4999999999999999E-4</v>
      </c>
      <c r="T142" s="186">
        <f>S142*H142</f>
        <v>1.35E-2</v>
      </c>
      <c r="AR142" s="22" t="s">
        <v>143</v>
      </c>
      <c r="AT142" s="22" t="s">
        <v>123</v>
      </c>
      <c r="AU142" s="22" t="s">
        <v>77</v>
      </c>
      <c r="AY142" s="22" t="s">
        <v>120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22" t="s">
        <v>75</v>
      </c>
      <c r="BK142" s="187">
        <f>ROUND(I142*H142,2)</f>
        <v>0</v>
      </c>
      <c r="BL142" s="22" t="s">
        <v>143</v>
      </c>
      <c r="BM142" s="22" t="s">
        <v>212</v>
      </c>
    </row>
    <row r="143" spans="2:65" s="1" customFormat="1" ht="22.5" customHeight="1">
      <c r="B143" s="175"/>
      <c r="C143" s="176" t="s">
        <v>213</v>
      </c>
      <c r="D143" s="176" t="s">
        <v>123</v>
      </c>
      <c r="E143" s="177" t="s">
        <v>214</v>
      </c>
      <c r="F143" s="178" t="s">
        <v>215</v>
      </c>
      <c r="G143" s="179" t="s">
        <v>126</v>
      </c>
      <c r="H143" s="180">
        <v>14</v>
      </c>
      <c r="I143" s="181"/>
      <c r="J143" s="182">
        <f>ROUND(I143*H143,2)</f>
        <v>0</v>
      </c>
      <c r="K143" s="178" t="s">
        <v>478</v>
      </c>
      <c r="L143" s="39"/>
      <c r="M143" s="183" t="s">
        <v>5</v>
      </c>
      <c r="N143" s="184" t="s">
        <v>41</v>
      </c>
      <c r="O143" s="40"/>
      <c r="P143" s="185">
        <f>O143*H143</f>
        <v>0</v>
      </c>
      <c r="Q143" s="185">
        <v>8.0000000000000007E-5</v>
      </c>
      <c r="R143" s="185">
        <f>Q143*H143</f>
        <v>1.1200000000000001E-3</v>
      </c>
      <c r="S143" s="185">
        <v>0</v>
      </c>
      <c r="T143" s="186">
        <f>S143*H143</f>
        <v>0</v>
      </c>
      <c r="AR143" s="22" t="s">
        <v>143</v>
      </c>
      <c r="AT143" s="22" t="s">
        <v>123</v>
      </c>
      <c r="AU143" s="22" t="s">
        <v>77</v>
      </c>
      <c r="AY143" s="22" t="s">
        <v>120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22" t="s">
        <v>75</v>
      </c>
      <c r="BK143" s="187">
        <f>ROUND(I143*H143,2)</f>
        <v>0</v>
      </c>
      <c r="BL143" s="22" t="s">
        <v>143</v>
      </c>
      <c r="BM143" s="22" t="s">
        <v>216</v>
      </c>
    </row>
    <row r="144" spans="2:65" s="1" customFormat="1" ht="27">
      <c r="B144" s="39"/>
      <c r="D144" s="188" t="s">
        <v>129</v>
      </c>
      <c r="F144" s="189" t="s">
        <v>130</v>
      </c>
      <c r="I144" s="190"/>
      <c r="L144" s="39"/>
      <c r="M144" s="191"/>
      <c r="N144" s="40"/>
      <c r="O144" s="40"/>
      <c r="P144" s="40"/>
      <c r="Q144" s="40"/>
      <c r="R144" s="40"/>
      <c r="S144" s="40"/>
      <c r="T144" s="68"/>
      <c r="AT144" s="22" t="s">
        <v>129</v>
      </c>
      <c r="AU144" s="22" t="s">
        <v>77</v>
      </c>
    </row>
    <row r="145" spans="2:65" s="12" customFormat="1">
      <c r="B145" s="192"/>
      <c r="D145" s="193" t="s">
        <v>145</v>
      </c>
      <c r="E145" s="194" t="s">
        <v>5</v>
      </c>
      <c r="F145" s="195" t="s">
        <v>217</v>
      </c>
      <c r="H145" s="196">
        <v>14</v>
      </c>
      <c r="I145" s="197"/>
      <c r="L145" s="192"/>
      <c r="M145" s="198"/>
      <c r="N145" s="199"/>
      <c r="O145" s="199"/>
      <c r="P145" s="199"/>
      <c r="Q145" s="199"/>
      <c r="R145" s="199"/>
      <c r="S145" s="199"/>
      <c r="T145" s="200"/>
      <c r="AT145" s="201" t="s">
        <v>145</v>
      </c>
      <c r="AU145" s="201" t="s">
        <v>77</v>
      </c>
      <c r="AV145" s="12" t="s">
        <v>77</v>
      </c>
      <c r="AW145" s="12" t="s">
        <v>34</v>
      </c>
      <c r="AX145" s="12" t="s">
        <v>75</v>
      </c>
      <c r="AY145" s="201" t="s">
        <v>120</v>
      </c>
    </row>
    <row r="146" spans="2:65" s="1" customFormat="1" ht="22.5" customHeight="1">
      <c r="B146" s="175"/>
      <c r="C146" s="202" t="s">
        <v>218</v>
      </c>
      <c r="D146" s="202" t="s">
        <v>147</v>
      </c>
      <c r="E146" s="203" t="s">
        <v>219</v>
      </c>
      <c r="F146" s="204" t="s">
        <v>220</v>
      </c>
      <c r="G146" s="205" t="s">
        <v>126</v>
      </c>
      <c r="H146" s="206">
        <v>18</v>
      </c>
      <c r="I146" s="207"/>
      <c r="J146" s="208">
        <f>ROUND(I146*H146,2)</f>
        <v>0</v>
      </c>
      <c r="K146" s="204" t="s">
        <v>479</v>
      </c>
      <c r="L146" s="209"/>
      <c r="M146" s="210" t="s">
        <v>5</v>
      </c>
      <c r="N146" s="211" t="s">
        <v>41</v>
      </c>
      <c r="O146" s="40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AR146" s="22" t="s">
        <v>150</v>
      </c>
      <c r="AT146" s="22" t="s">
        <v>147</v>
      </c>
      <c r="AU146" s="22" t="s">
        <v>77</v>
      </c>
      <c r="AY146" s="22" t="s">
        <v>120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22" t="s">
        <v>75</v>
      </c>
      <c r="BK146" s="187">
        <f>ROUND(I146*H146,2)</f>
        <v>0</v>
      </c>
      <c r="BL146" s="22" t="s">
        <v>143</v>
      </c>
      <c r="BM146" s="22" t="s">
        <v>221</v>
      </c>
    </row>
    <row r="147" spans="2:65" s="1" customFormat="1" ht="27">
      <c r="B147" s="39"/>
      <c r="D147" s="188" t="s">
        <v>129</v>
      </c>
      <c r="F147" s="189" t="s">
        <v>130</v>
      </c>
      <c r="I147" s="190"/>
      <c r="L147" s="39"/>
      <c r="M147" s="191"/>
      <c r="N147" s="40"/>
      <c r="O147" s="40"/>
      <c r="P147" s="40"/>
      <c r="Q147" s="40"/>
      <c r="R147" s="40"/>
      <c r="S147" s="40"/>
      <c r="T147" s="68"/>
      <c r="AT147" s="22" t="s">
        <v>129</v>
      </c>
      <c r="AU147" s="22" t="s">
        <v>77</v>
      </c>
    </row>
    <row r="148" spans="2:65" s="12" customFormat="1">
      <c r="B148" s="192"/>
      <c r="D148" s="193" t="s">
        <v>145</v>
      </c>
      <c r="E148" s="194" t="s">
        <v>5</v>
      </c>
      <c r="F148" s="195" t="s">
        <v>179</v>
      </c>
      <c r="H148" s="196">
        <v>18</v>
      </c>
      <c r="I148" s="197"/>
      <c r="L148" s="192"/>
      <c r="M148" s="198"/>
      <c r="N148" s="199"/>
      <c r="O148" s="199"/>
      <c r="P148" s="199"/>
      <c r="Q148" s="199"/>
      <c r="R148" s="199"/>
      <c r="S148" s="199"/>
      <c r="T148" s="200"/>
      <c r="AT148" s="201" t="s">
        <v>145</v>
      </c>
      <c r="AU148" s="201" t="s">
        <v>77</v>
      </c>
      <c r="AV148" s="12" t="s">
        <v>77</v>
      </c>
      <c r="AW148" s="12" t="s">
        <v>34</v>
      </c>
      <c r="AX148" s="12" t="s">
        <v>75</v>
      </c>
      <c r="AY148" s="201" t="s">
        <v>120</v>
      </c>
    </row>
    <row r="149" spans="2:65" s="1" customFormat="1" ht="22.5" customHeight="1">
      <c r="B149" s="175"/>
      <c r="C149" s="176" t="s">
        <v>222</v>
      </c>
      <c r="D149" s="176" t="s">
        <v>123</v>
      </c>
      <c r="E149" s="177" t="s">
        <v>223</v>
      </c>
      <c r="F149" s="178" t="s">
        <v>224</v>
      </c>
      <c r="G149" s="179" t="s">
        <v>197</v>
      </c>
      <c r="H149" s="214"/>
      <c r="I149" s="181"/>
      <c r="J149" s="182">
        <f>ROUND(I149*H149,2)</f>
        <v>0</v>
      </c>
      <c r="K149" s="178" t="s">
        <v>478</v>
      </c>
      <c r="L149" s="39"/>
      <c r="M149" s="183" t="s">
        <v>5</v>
      </c>
      <c r="N149" s="184" t="s">
        <v>41</v>
      </c>
      <c r="O149" s="40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AR149" s="22" t="s">
        <v>143</v>
      </c>
      <c r="AT149" s="22" t="s">
        <v>123</v>
      </c>
      <c r="AU149" s="22" t="s">
        <v>77</v>
      </c>
      <c r="AY149" s="22" t="s">
        <v>120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22" t="s">
        <v>75</v>
      </c>
      <c r="BK149" s="187">
        <f>ROUND(I149*H149,2)</f>
        <v>0</v>
      </c>
      <c r="BL149" s="22" t="s">
        <v>143</v>
      </c>
      <c r="BM149" s="22" t="s">
        <v>225</v>
      </c>
    </row>
    <row r="150" spans="2:65" s="11" customFormat="1" ht="29.85" customHeight="1">
      <c r="B150" s="161"/>
      <c r="D150" s="172" t="s">
        <v>69</v>
      </c>
      <c r="E150" s="173" t="s">
        <v>226</v>
      </c>
      <c r="F150" s="173" t="s">
        <v>227</v>
      </c>
      <c r="I150" s="164"/>
      <c r="J150" s="174">
        <f>BK150</f>
        <v>0</v>
      </c>
      <c r="L150" s="161"/>
      <c r="M150" s="166"/>
      <c r="N150" s="167"/>
      <c r="O150" s="167"/>
      <c r="P150" s="168">
        <f>SUM(P151:P175)</f>
        <v>0</v>
      </c>
      <c r="Q150" s="167"/>
      <c r="R150" s="168">
        <f>SUM(R151:R175)</f>
        <v>0.45706999999999998</v>
      </c>
      <c r="S150" s="167"/>
      <c r="T150" s="169">
        <f>SUM(T151:T175)</f>
        <v>1.0504499999999999</v>
      </c>
      <c r="AR150" s="162" t="s">
        <v>77</v>
      </c>
      <c r="AT150" s="170" t="s">
        <v>69</v>
      </c>
      <c r="AU150" s="170" t="s">
        <v>75</v>
      </c>
      <c r="AY150" s="162" t="s">
        <v>120</v>
      </c>
      <c r="BK150" s="171">
        <f>SUM(BK151:BK175)</f>
        <v>0</v>
      </c>
    </row>
    <row r="151" spans="2:65" s="1" customFormat="1" ht="22.5" customHeight="1">
      <c r="B151" s="175"/>
      <c r="C151" s="176" t="s">
        <v>228</v>
      </c>
      <c r="D151" s="176" t="s">
        <v>123</v>
      </c>
      <c r="E151" s="177" t="s">
        <v>229</v>
      </c>
      <c r="F151" s="178" t="s">
        <v>230</v>
      </c>
      <c r="G151" s="179" t="s">
        <v>126</v>
      </c>
      <c r="H151" s="180">
        <v>9</v>
      </c>
      <c r="I151" s="181"/>
      <c r="J151" s="182">
        <f>ROUND(I151*H151,2)</f>
        <v>0</v>
      </c>
      <c r="K151" s="178" t="s">
        <v>478</v>
      </c>
      <c r="L151" s="39"/>
      <c r="M151" s="183" t="s">
        <v>5</v>
      </c>
      <c r="N151" s="184" t="s">
        <v>41</v>
      </c>
      <c r="O151" s="40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AR151" s="22" t="s">
        <v>143</v>
      </c>
      <c r="AT151" s="22" t="s">
        <v>123</v>
      </c>
      <c r="AU151" s="22" t="s">
        <v>77</v>
      </c>
      <c r="AY151" s="22" t="s">
        <v>120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22" t="s">
        <v>75</v>
      </c>
      <c r="BK151" s="187">
        <f>ROUND(I151*H151,2)</f>
        <v>0</v>
      </c>
      <c r="BL151" s="22" t="s">
        <v>143</v>
      </c>
      <c r="BM151" s="22" t="s">
        <v>231</v>
      </c>
    </row>
    <row r="152" spans="2:65" s="1" customFormat="1" ht="27">
      <c r="B152" s="39"/>
      <c r="D152" s="188" t="s">
        <v>129</v>
      </c>
      <c r="F152" s="189" t="s">
        <v>130</v>
      </c>
      <c r="I152" s="190"/>
      <c r="L152" s="39"/>
      <c r="M152" s="191"/>
      <c r="N152" s="40"/>
      <c r="O152" s="40"/>
      <c r="P152" s="40"/>
      <c r="Q152" s="40"/>
      <c r="R152" s="40"/>
      <c r="S152" s="40"/>
      <c r="T152" s="68"/>
      <c r="AT152" s="22" t="s">
        <v>129</v>
      </c>
      <c r="AU152" s="22" t="s">
        <v>77</v>
      </c>
    </row>
    <row r="153" spans="2:65" s="12" customFormat="1">
      <c r="B153" s="192"/>
      <c r="D153" s="193" t="s">
        <v>145</v>
      </c>
      <c r="E153" s="194" t="s">
        <v>5</v>
      </c>
      <c r="F153" s="195" t="s">
        <v>205</v>
      </c>
      <c r="H153" s="196">
        <v>9</v>
      </c>
      <c r="I153" s="197"/>
      <c r="L153" s="192"/>
      <c r="M153" s="198"/>
      <c r="N153" s="199"/>
      <c r="O153" s="199"/>
      <c r="P153" s="199"/>
      <c r="Q153" s="199"/>
      <c r="R153" s="199"/>
      <c r="S153" s="199"/>
      <c r="T153" s="200"/>
      <c r="AT153" s="201" t="s">
        <v>145</v>
      </c>
      <c r="AU153" s="201" t="s">
        <v>77</v>
      </c>
      <c r="AV153" s="12" t="s">
        <v>77</v>
      </c>
      <c r="AW153" s="12" t="s">
        <v>34</v>
      </c>
      <c r="AX153" s="12" t="s">
        <v>75</v>
      </c>
      <c r="AY153" s="201" t="s">
        <v>120</v>
      </c>
    </row>
    <row r="154" spans="2:65" s="1" customFormat="1" ht="22.5" customHeight="1">
      <c r="B154" s="175"/>
      <c r="C154" s="176" t="s">
        <v>10</v>
      </c>
      <c r="D154" s="176" t="s">
        <v>123</v>
      </c>
      <c r="E154" s="177" t="s">
        <v>232</v>
      </c>
      <c r="F154" s="178" t="s">
        <v>233</v>
      </c>
      <c r="G154" s="179" t="s">
        <v>126</v>
      </c>
      <c r="H154" s="180">
        <v>15</v>
      </c>
      <c r="I154" s="181"/>
      <c r="J154" s="182">
        <f>ROUND(I154*H154,2)</f>
        <v>0</v>
      </c>
      <c r="K154" s="178" t="s">
        <v>478</v>
      </c>
      <c r="L154" s="39"/>
      <c r="M154" s="183" t="s">
        <v>5</v>
      </c>
      <c r="N154" s="184" t="s">
        <v>41</v>
      </c>
      <c r="O154" s="40"/>
      <c r="P154" s="185">
        <f>O154*H154</f>
        <v>0</v>
      </c>
      <c r="Q154" s="185">
        <v>1E-4</v>
      </c>
      <c r="R154" s="185">
        <f>Q154*H154</f>
        <v>1.5E-3</v>
      </c>
      <c r="S154" s="185">
        <v>7.0029999999999995E-2</v>
      </c>
      <c r="T154" s="186">
        <f>S154*H154</f>
        <v>1.0504499999999999</v>
      </c>
      <c r="AR154" s="22" t="s">
        <v>143</v>
      </c>
      <c r="AT154" s="22" t="s">
        <v>123</v>
      </c>
      <c r="AU154" s="22" t="s">
        <v>77</v>
      </c>
      <c r="AY154" s="22" t="s">
        <v>120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22" t="s">
        <v>75</v>
      </c>
      <c r="BK154" s="187">
        <f>ROUND(I154*H154,2)</f>
        <v>0</v>
      </c>
      <c r="BL154" s="22" t="s">
        <v>143</v>
      </c>
      <c r="BM154" s="22" t="s">
        <v>234</v>
      </c>
    </row>
    <row r="155" spans="2:65" s="1" customFormat="1" ht="22.5" customHeight="1">
      <c r="B155" s="175"/>
      <c r="C155" s="176" t="s">
        <v>235</v>
      </c>
      <c r="D155" s="176" t="s">
        <v>123</v>
      </c>
      <c r="E155" s="177" t="s">
        <v>236</v>
      </c>
      <c r="F155" s="178" t="s">
        <v>237</v>
      </c>
      <c r="G155" s="179" t="s">
        <v>126</v>
      </c>
      <c r="H155" s="180">
        <v>9</v>
      </c>
      <c r="I155" s="181"/>
      <c r="J155" s="182">
        <f>ROUND(I155*H155,2)</f>
        <v>0</v>
      </c>
      <c r="K155" s="178" t="s">
        <v>478</v>
      </c>
      <c r="L155" s="39"/>
      <c r="M155" s="183" t="s">
        <v>5</v>
      </c>
      <c r="N155" s="184" t="s">
        <v>41</v>
      </c>
      <c r="O155" s="40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AR155" s="22" t="s">
        <v>143</v>
      </c>
      <c r="AT155" s="22" t="s">
        <v>123</v>
      </c>
      <c r="AU155" s="22" t="s">
        <v>77</v>
      </c>
      <c r="AY155" s="22" t="s">
        <v>120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22" t="s">
        <v>75</v>
      </c>
      <c r="BK155" s="187">
        <f>ROUND(I155*H155,2)</f>
        <v>0</v>
      </c>
      <c r="BL155" s="22" t="s">
        <v>143</v>
      </c>
      <c r="BM155" s="22" t="s">
        <v>238</v>
      </c>
    </row>
    <row r="156" spans="2:65" s="1" customFormat="1" ht="27">
      <c r="B156" s="39"/>
      <c r="D156" s="188" t="s">
        <v>129</v>
      </c>
      <c r="F156" s="189" t="s">
        <v>130</v>
      </c>
      <c r="I156" s="190"/>
      <c r="L156" s="39"/>
      <c r="M156" s="191"/>
      <c r="N156" s="40"/>
      <c r="O156" s="40"/>
      <c r="P156" s="40"/>
      <c r="Q156" s="40"/>
      <c r="R156" s="40"/>
      <c r="S156" s="40"/>
      <c r="T156" s="68"/>
      <c r="AT156" s="22" t="s">
        <v>129</v>
      </c>
      <c r="AU156" s="22" t="s">
        <v>77</v>
      </c>
    </row>
    <row r="157" spans="2:65" s="12" customFormat="1">
      <c r="B157" s="192"/>
      <c r="D157" s="193" t="s">
        <v>145</v>
      </c>
      <c r="E157" s="194" t="s">
        <v>5</v>
      </c>
      <c r="F157" s="195" t="s">
        <v>205</v>
      </c>
      <c r="H157" s="196">
        <v>9</v>
      </c>
      <c r="I157" s="197"/>
      <c r="L157" s="192"/>
      <c r="M157" s="198"/>
      <c r="N157" s="199"/>
      <c r="O157" s="199"/>
      <c r="P157" s="199"/>
      <c r="Q157" s="199"/>
      <c r="R157" s="199"/>
      <c r="S157" s="199"/>
      <c r="T157" s="200"/>
      <c r="AT157" s="201" t="s">
        <v>145</v>
      </c>
      <c r="AU157" s="201" t="s">
        <v>77</v>
      </c>
      <c r="AV157" s="12" t="s">
        <v>77</v>
      </c>
      <c r="AW157" s="12" t="s">
        <v>34</v>
      </c>
      <c r="AX157" s="12" t="s">
        <v>75</v>
      </c>
      <c r="AY157" s="201" t="s">
        <v>120</v>
      </c>
    </row>
    <row r="158" spans="2:65" s="1" customFormat="1" ht="22.5" customHeight="1">
      <c r="B158" s="175"/>
      <c r="C158" s="202" t="s">
        <v>239</v>
      </c>
      <c r="D158" s="202" t="s">
        <v>147</v>
      </c>
      <c r="E158" s="203" t="s">
        <v>240</v>
      </c>
      <c r="F158" s="204" t="s">
        <v>241</v>
      </c>
      <c r="G158" s="205" t="s">
        <v>126</v>
      </c>
      <c r="H158" s="206">
        <v>1</v>
      </c>
      <c r="I158" s="207"/>
      <c r="J158" s="208">
        <f>ROUND(I158*H158,2)</f>
        <v>0</v>
      </c>
      <c r="K158" s="204" t="s">
        <v>478</v>
      </c>
      <c r="L158" s="209"/>
      <c r="M158" s="210" t="s">
        <v>5</v>
      </c>
      <c r="N158" s="211" t="s">
        <v>41</v>
      </c>
      <c r="O158" s="40"/>
      <c r="P158" s="185">
        <f>O158*H158</f>
        <v>0</v>
      </c>
      <c r="Q158" s="185">
        <v>3.773E-2</v>
      </c>
      <c r="R158" s="185">
        <f>Q158*H158</f>
        <v>3.773E-2</v>
      </c>
      <c r="S158" s="185">
        <v>0</v>
      </c>
      <c r="T158" s="186">
        <f>S158*H158</f>
        <v>0</v>
      </c>
      <c r="AR158" s="22" t="s">
        <v>150</v>
      </c>
      <c r="AT158" s="22" t="s">
        <v>147</v>
      </c>
      <c r="AU158" s="22" t="s">
        <v>77</v>
      </c>
      <c r="AY158" s="22" t="s">
        <v>120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22" t="s">
        <v>75</v>
      </c>
      <c r="BK158" s="187">
        <f>ROUND(I158*H158,2)</f>
        <v>0</v>
      </c>
      <c r="BL158" s="22" t="s">
        <v>143</v>
      </c>
      <c r="BM158" s="22" t="s">
        <v>242</v>
      </c>
    </row>
    <row r="159" spans="2:65" s="1" customFormat="1" ht="27">
      <c r="B159" s="39"/>
      <c r="D159" s="193" t="s">
        <v>129</v>
      </c>
      <c r="F159" s="215" t="s">
        <v>243</v>
      </c>
      <c r="I159" s="190"/>
      <c r="L159" s="39"/>
      <c r="M159" s="191"/>
      <c r="N159" s="40"/>
      <c r="O159" s="40"/>
      <c r="P159" s="40"/>
      <c r="Q159" s="40"/>
      <c r="R159" s="40"/>
      <c r="S159" s="40"/>
      <c r="T159" s="68"/>
      <c r="AT159" s="22" t="s">
        <v>129</v>
      </c>
      <c r="AU159" s="22" t="s">
        <v>77</v>
      </c>
    </row>
    <row r="160" spans="2:65" s="1" customFormat="1" ht="22.5" customHeight="1">
      <c r="B160" s="175"/>
      <c r="C160" s="202" t="s">
        <v>244</v>
      </c>
      <c r="D160" s="202" t="s">
        <v>147</v>
      </c>
      <c r="E160" s="203" t="s">
        <v>245</v>
      </c>
      <c r="F160" s="204" t="s">
        <v>246</v>
      </c>
      <c r="G160" s="205" t="s">
        <v>126</v>
      </c>
      <c r="H160" s="206">
        <v>2</v>
      </c>
      <c r="I160" s="207"/>
      <c r="J160" s="208">
        <f>ROUND(I160*H160,2)</f>
        <v>0</v>
      </c>
      <c r="K160" s="204" t="s">
        <v>478</v>
      </c>
      <c r="L160" s="209"/>
      <c r="M160" s="210" t="s">
        <v>5</v>
      </c>
      <c r="N160" s="211" t="s">
        <v>41</v>
      </c>
      <c r="O160" s="40"/>
      <c r="P160" s="185">
        <f>O160*H160</f>
        <v>0</v>
      </c>
      <c r="Q160" s="185">
        <v>5.8000000000000003E-2</v>
      </c>
      <c r="R160" s="185">
        <f>Q160*H160</f>
        <v>0.11600000000000001</v>
      </c>
      <c r="S160" s="185">
        <v>0</v>
      </c>
      <c r="T160" s="186">
        <f>S160*H160</f>
        <v>0</v>
      </c>
      <c r="AR160" s="22" t="s">
        <v>150</v>
      </c>
      <c r="AT160" s="22" t="s">
        <v>147</v>
      </c>
      <c r="AU160" s="22" t="s">
        <v>77</v>
      </c>
      <c r="AY160" s="22" t="s">
        <v>120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22" t="s">
        <v>75</v>
      </c>
      <c r="BK160" s="187">
        <f>ROUND(I160*H160,2)</f>
        <v>0</v>
      </c>
      <c r="BL160" s="22" t="s">
        <v>143</v>
      </c>
      <c r="BM160" s="22" t="s">
        <v>247</v>
      </c>
    </row>
    <row r="161" spans="2:65" s="1" customFormat="1" ht="27">
      <c r="B161" s="39"/>
      <c r="D161" s="193" t="s">
        <v>129</v>
      </c>
      <c r="F161" s="215" t="s">
        <v>248</v>
      </c>
      <c r="I161" s="190"/>
      <c r="L161" s="39"/>
      <c r="M161" s="191"/>
      <c r="N161" s="40"/>
      <c r="O161" s="40"/>
      <c r="P161" s="40"/>
      <c r="Q161" s="40"/>
      <c r="R161" s="40"/>
      <c r="S161" s="40"/>
      <c r="T161" s="68"/>
      <c r="AT161" s="22" t="s">
        <v>129</v>
      </c>
      <c r="AU161" s="22" t="s">
        <v>77</v>
      </c>
    </row>
    <row r="162" spans="2:65" s="1" customFormat="1" ht="22.5" customHeight="1">
      <c r="B162" s="175"/>
      <c r="C162" s="202" t="s">
        <v>249</v>
      </c>
      <c r="D162" s="202" t="s">
        <v>147</v>
      </c>
      <c r="E162" s="203" t="s">
        <v>250</v>
      </c>
      <c r="F162" s="204" t="s">
        <v>251</v>
      </c>
      <c r="G162" s="205" t="s">
        <v>126</v>
      </c>
      <c r="H162" s="206">
        <v>2</v>
      </c>
      <c r="I162" s="207"/>
      <c r="J162" s="208">
        <f>ROUND(I162*H162,2)</f>
        <v>0</v>
      </c>
      <c r="K162" s="204" t="s">
        <v>478</v>
      </c>
      <c r="L162" s="209"/>
      <c r="M162" s="210" t="s">
        <v>5</v>
      </c>
      <c r="N162" s="211" t="s">
        <v>41</v>
      </c>
      <c r="O162" s="40"/>
      <c r="P162" s="185">
        <f>O162*H162</f>
        <v>0</v>
      </c>
      <c r="Q162" s="185">
        <v>6.4680000000000001E-2</v>
      </c>
      <c r="R162" s="185">
        <f>Q162*H162</f>
        <v>0.12936</v>
      </c>
      <c r="S162" s="185">
        <v>0</v>
      </c>
      <c r="T162" s="186">
        <f>S162*H162</f>
        <v>0</v>
      </c>
      <c r="AR162" s="22" t="s">
        <v>150</v>
      </c>
      <c r="AT162" s="22" t="s">
        <v>147</v>
      </c>
      <c r="AU162" s="22" t="s">
        <v>77</v>
      </c>
      <c r="AY162" s="22" t="s">
        <v>120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22" t="s">
        <v>75</v>
      </c>
      <c r="BK162" s="187">
        <f>ROUND(I162*H162,2)</f>
        <v>0</v>
      </c>
      <c r="BL162" s="22" t="s">
        <v>143</v>
      </c>
      <c r="BM162" s="22" t="s">
        <v>252</v>
      </c>
    </row>
    <row r="163" spans="2:65" s="1" customFormat="1" ht="27">
      <c r="B163" s="39"/>
      <c r="D163" s="193" t="s">
        <v>129</v>
      </c>
      <c r="F163" s="215" t="s">
        <v>243</v>
      </c>
      <c r="I163" s="190"/>
      <c r="L163" s="39"/>
      <c r="M163" s="191"/>
      <c r="N163" s="40"/>
      <c r="O163" s="40"/>
      <c r="P163" s="40"/>
      <c r="Q163" s="40"/>
      <c r="R163" s="40"/>
      <c r="S163" s="40"/>
      <c r="T163" s="68"/>
      <c r="AT163" s="22" t="s">
        <v>129</v>
      </c>
      <c r="AU163" s="22" t="s">
        <v>77</v>
      </c>
    </row>
    <row r="164" spans="2:65" s="1" customFormat="1" ht="22.5" customHeight="1">
      <c r="B164" s="175"/>
      <c r="C164" s="202" t="s">
        <v>253</v>
      </c>
      <c r="D164" s="202" t="s">
        <v>147</v>
      </c>
      <c r="E164" s="203" t="s">
        <v>254</v>
      </c>
      <c r="F164" s="204" t="s">
        <v>255</v>
      </c>
      <c r="G164" s="205" t="s">
        <v>126</v>
      </c>
      <c r="H164" s="206">
        <v>2</v>
      </c>
      <c r="I164" s="207"/>
      <c r="J164" s="208">
        <f>ROUND(I164*H164,2)</f>
        <v>0</v>
      </c>
      <c r="K164" s="204" t="s">
        <v>478</v>
      </c>
      <c r="L164" s="209"/>
      <c r="M164" s="210" t="s">
        <v>5</v>
      </c>
      <c r="N164" s="211" t="s">
        <v>41</v>
      </c>
      <c r="O164" s="40"/>
      <c r="P164" s="185">
        <f>O164*H164</f>
        <v>0</v>
      </c>
      <c r="Q164" s="185">
        <v>8.6239999999999997E-2</v>
      </c>
      <c r="R164" s="185">
        <f>Q164*H164</f>
        <v>0.17247999999999999</v>
      </c>
      <c r="S164" s="185">
        <v>0</v>
      </c>
      <c r="T164" s="186">
        <f>S164*H164</f>
        <v>0</v>
      </c>
      <c r="AR164" s="22" t="s">
        <v>150</v>
      </c>
      <c r="AT164" s="22" t="s">
        <v>147</v>
      </c>
      <c r="AU164" s="22" t="s">
        <v>77</v>
      </c>
      <c r="AY164" s="22" t="s">
        <v>120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22" t="s">
        <v>75</v>
      </c>
      <c r="BK164" s="187">
        <f>ROUND(I164*H164,2)</f>
        <v>0</v>
      </c>
      <c r="BL164" s="22" t="s">
        <v>143</v>
      </c>
      <c r="BM164" s="22" t="s">
        <v>256</v>
      </c>
    </row>
    <row r="165" spans="2:65" s="1" customFormat="1" ht="27">
      <c r="B165" s="39"/>
      <c r="D165" s="193" t="s">
        <v>129</v>
      </c>
      <c r="F165" s="215" t="s">
        <v>257</v>
      </c>
      <c r="I165" s="190"/>
      <c r="L165" s="39"/>
      <c r="M165" s="191"/>
      <c r="N165" s="40"/>
      <c r="O165" s="40"/>
      <c r="P165" s="40"/>
      <c r="Q165" s="40"/>
      <c r="R165" s="40"/>
      <c r="S165" s="40"/>
      <c r="T165" s="68"/>
      <c r="AT165" s="22" t="s">
        <v>129</v>
      </c>
      <c r="AU165" s="22" t="s">
        <v>77</v>
      </c>
    </row>
    <row r="166" spans="2:65" s="1" customFormat="1" ht="31.5" customHeight="1">
      <c r="B166" s="175"/>
      <c r="C166" s="202" t="s">
        <v>258</v>
      </c>
      <c r="D166" s="202" t="s">
        <v>147</v>
      </c>
      <c r="E166" s="203" t="s">
        <v>259</v>
      </c>
      <c r="F166" s="204" t="s">
        <v>260</v>
      </c>
      <c r="G166" s="205" t="s">
        <v>126</v>
      </c>
      <c r="H166" s="206">
        <v>1</v>
      </c>
      <c r="I166" s="207"/>
      <c r="J166" s="208">
        <f>ROUND(I166*H166,2)</f>
        <v>0</v>
      </c>
      <c r="K166" s="204" t="s">
        <v>479</v>
      </c>
      <c r="L166" s="209"/>
      <c r="M166" s="210" t="s">
        <v>5</v>
      </c>
      <c r="N166" s="211" t="s">
        <v>41</v>
      </c>
      <c r="O166" s="40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AR166" s="22" t="s">
        <v>150</v>
      </c>
      <c r="AT166" s="22" t="s">
        <v>147</v>
      </c>
      <c r="AU166" s="22" t="s">
        <v>77</v>
      </c>
      <c r="AY166" s="22" t="s">
        <v>120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22" t="s">
        <v>75</v>
      </c>
      <c r="BK166" s="187">
        <f>ROUND(I166*H166,2)</f>
        <v>0</v>
      </c>
      <c r="BL166" s="22" t="s">
        <v>143</v>
      </c>
      <c r="BM166" s="22" t="s">
        <v>261</v>
      </c>
    </row>
    <row r="167" spans="2:65" s="1" customFormat="1" ht="27">
      <c r="B167" s="39"/>
      <c r="D167" s="193" t="s">
        <v>129</v>
      </c>
      <c r="F167" s="215" t="s">
        <v>248</v>
      </c>
      <c r="I167" s="190"/>
      <c r="L167" s="39"/>
      <c r="M167" s="191"/>
      <c r="N167" s="40"/>
      <c r="O167" s="40"/>
      <c r="P167" s="40"/>
      <c r="Q167" s="40"/>
      <c r="R167" s="40"/>
      <c r="S167" s="40"/>
      <c r="T167" s="68"/>
      <c r="AT167" s="22" t="s">
        <v>129</v>
      </c>
      <c r="AU167" s="22" t="s">
        <v>77</v>
      </c>
    </row>
    <row r="168" spans="2:65" s="1" customFormat="1" ht="31.5" customHeight="1">
      <c r="B168" s="175"/>
      <c r="C168" s="202" t="s">
        <v>262</v>
      </c>
      <c r="D168" s="202" t="s">
        <v>147</v>
      </c>
      <c r="E168" s="203" t="s">
        <v>263</v>
      </c>
      <c r="F168" s="204" t="s">
        <v>264</v>
      </c>
      <c r="G168" s="205" t="s">
        <v>126</v>
      </c>
      <c r="H168" s="206">
        <v>1</v>
      </c>
      <c r="I168" s="207"/>
      <c r="J168" s="208">
        <f>ROUND(I168*H168,2)</f>
        <v>0</v>
      </c>
      <c r="K168" s="204" t="s">
        <v>479</v>
      </c>
      <c r="L168" s="209"/>
      <c r="M168" s="210" t="s">
        <v>5</v>
      </c>
      <c r="N168" s="211" t="s">
        <v>41</v>
      </c>
      <c r="O168" s="40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AR168" s="22" t="s">
        <v>150</v>
      </c>
      <c r="AT168" s="22" t="s">
        <v>147</v>
      </c>
      <c r="AU168" s="22" t="s">
        <v>77</v>
      </c>
      <c r="AY168" s="22" t="s">
        <v>120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22" t="s">
        <v>75</v>
      </c>
      <c r="BK168" s="187">
        <f>ROUND(I168*H168,2)</f>
        <v>0</v>
      </c>
      <c r="BL168" s="22" t="s">
        <v>143</v>
      </c>
      <c r="BM168" s="22" t="s">
        <v>265</v>
      </c>
    </row>
    <row r="169" spans="2:65" s="1" customFormat="1" ht="27">
      <c r="B169" s="39"/>
      <c r="D169" s="193" t="s">
        <v>129</v>
      </c>
      <c r="F169" s="215" t="s">
        <v>257</v>
      </c>
      <c r="I169" s="190"/>
      <c r="L169" s="39"/>
      <c r="M169" s="191"/>
      <c r="N169" s="40"/>
      <c r="O169" s="40"/>
      <c r="P169" s="40"/>
      <c r="Q169" s="40"/>
      <c r="R169" s="40"/>
      <c r="S169" s="40"/>
      <c r="T169" s="68"/>
      <c r="AT169" s="22" t="s">
        <v>129</v>
      </c>
      <c r="AU169" s="22" t="s">
        <v>77</v>
      </c>
    </row>
    <row r="170" spans="2:65" s="1" customFormat="1" ht="22.5" customHeight="1">
      <c r="B170" s="175"/>
      <c r="C170" s="176" t="s">
        <v>266</v>
      </c>
      <c r="D170" s="176" t="s">
        <v>123</v>
      </c>
      <c r="E170" s="177" t="s">
        <v>267</v>
      </c>
      <c r="F170" s="178" t="s">
        <v>268</v>
      </c>
      <c r="G170" s="179" t="s">
        <v>126</v>
      </c>
      <c r="H170" s="180">
        <v>9</v>
      </c>
      <c r="I170" s="181"/>
      <c r="J170" s="182">
        <f>ROUND(I170*H170,2)</f>
        <v>0</v>
      </c>
      <c r="K170" s="178" t="s">
        <v>478</v>
      </c>
      <c r="L170" s="39"/>
      <c r="M170" s="183" t="s">
        <v>5</v>
      </c>
      <c r="N170" s="184" t="s">
        <v>41</v>
      </c>
      <c r="O170" s="40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AR170" s="22" t="s">
        <v>143</v>
      </c>
      <c r="AT170" s="22" t="s">
        <v>123</v>
      </c>
      <c r="AU170" s="22" t="s">
        <v>77</v>
      </c>
      <c r="AY170" s="22" t="s">
        <v>120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22" t="s">
        <v>75</v>
      </c>
      <c r="BK170" s="187">
        <f>ROUND(I170*H170,2)</f>
        <v>0</v>
      </c>
      <c r="BL170" s="22" t="s">
        <v>143</v>
      </c>
      <c r="BM170" s="22" t="s">
        <v>269</v>
      </c>
    </row>
    <row r="171" spans="2:65" s="1" customFormat="1" ht="27">
      <c r="B171" s="39"/>
      <c r="D171" s="188" t="s">
        <v>129</v>
      </c>
      <c r="F171" s="189" t="s">
        <v>130</v>
      </c>
      <c r="I171" s="190"/>
      <c r="L171" s="39"/>
      <c r="M171" s="191"/>
      <c r="N171" s="40"/>
      <c r="O171" s="40"/>
      <c r="P171" s="40"/>
      <c r="Q171" s="40"/>
      <c r="R171" s="40"/>
      <c r="S171" s="40"/>
      <c r="T171" s="68"/>
      <c r="AT171" s="22" t="s">
        <v>129</v>
      </c>
      <c r="AU171" s="22" t="s">
        <v>77</v>
      </c>
    </row>
    <row r="172" spans="2:65" s="12" customFormat="1">
      <c r="B172" s="192"/>
      <c r="D172" s="193" t="s">
        <v>145</v>
      </c>
      <c r="E172" s="194" t="s">
        <v>5</v>
      </c>
      <c r="F172" s="195" t="s">
        <v>205</v>
      </c>
      <c r="H172" s="196">
        <v>9</v>
      </c>
      <c r="I172" s="197"/>
      <c r="L172" s="192"/>
      <c r="M172" s="198"/>
      <c r="N172" s="199"/>
      <c r="O172" s="199"/>
      <c r="P172" s="199"/>
      <c r="Q172" s="199"/>
      <c r="R172" s="199"/>
      <c r="S172" s="199"/>
      <c r="T172" s="200"/>
      <c r="AT172" s="201" t="s">
        <v>145</v>
      </c>
      <c r="AU172" s="201" t="s">
        <v>77</v>
      </c>
      <c r="AV172" s="12" t="s">
        <v>77</v>
      </c>
      <c r="AW172" s="12" t="s">
        <v>34</v>
      </c>
      <c r="AX172" s="12" t="s">
        <v>75</v>
      </c>
      <c r="AY172" s="201" t="s">
        <v>120</v>
      </c>
    </row>
    <row r="173" spans="2:65" s="1" customFormat="1" ht="22.5" customHeight="1">
      <c r="B173" s="175"/>
      <c r="C173" s="176" t="s">
        <v>270</v>
      </c>
      <c r="D173" s="176" t="s">
        <v>123</v>
      </c>
      <c r="E173" s="177" t="s">
        <v>271</v>
      </c>
      <c r="F173" s="178" t="s">
        <v>272</v>
      </c>
      <c r="G173" s="179" t="s">
        <v>273</v>
      </c>
      <c r="H173" s="180">
        <v>45</v>
      </c>
      <c r="I173" s="181"/>
      <c r="J173" s="182">
        <f>ROUND(I173*H173,2)</f>
        <v>0</v>
      </c>
      <c r="K173" s="178" t="s">
        <v>478</v>
      </c>
      <c r="L173" s="39"/>
      <c r="M173" s="183" t="s">
        <v>5</v>
      </c>
      <c r="N173" s="184" t="s">
        <v>41</v>
      </c>
      <c r="O173" s="40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AR173" s="22" t="s">
        <v>143</v>
      </c>
      <c r="AT173" s="22" t="s">
        <v>123</v>
      </c>
      <c r="AU173" s="22" t="s">
        <v>77</v>
      </c>
      <c r="AY173" s="22" t="s">
        <v>120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22" t="s">
        <v>75</v>
      </c>
      <c r="BK173" s="187">
        <f>ROUND(I173*H173,2)</f>
        <v>0</v>
      </c>
      <c r="BL173" s="22" t="s">
        <v>143</v>
      </c>
      <c r="BM173" s="22" t="s">
        <v>274</v>
      </c>
    </row>
    <row r="174" spans="2:65" s="1" customFormat="1" ht="22.5" customHeight="1">
      <c r="B174" s="175"/>
      <c r="C174" s="176" t="s">
        <v>275</v>
      </c>
      <c r="D174" s="176" t="s">
        <v>123</v>
      </c>
      <c r="E174" s="177" t="s">
        <v>276</v>
      </c>
      <c r="F174" s="178" t="s">
        <v>277</v>
      </c>
      <c r="G174" s="179" t="s">
        <v>273</v>
      </c>
      <c r="H174" s="180">
        <v>45</v>
      </c>
      <c r="I174" s="181"/>
      <c r="J174" s="182">
        <f>ROUND(I174*H174,2)</f>
        <v>0</v>
      </c>
      <c r="K174" s="178" t="s">
        <v>478</v>
      </c>
      <c r="L174" s="39"/>
      <c r="M174" s="183" t="s">
        <v>5</v>
      </c>
      <c r="N174" s="184" t="s">
        <v>41</v>
      </c>
      <c r="O174" s="40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AR174" s="22" t="s">
        <v>143</v>
      </c>
      <c r="AT174" s="22" t="s">
        <v>123</v>
      </c>
      <c r="AU174" s="22" t="s">
        <v>77</v>
      </c>
      <c r="AY174" s="22" t="s">
        <v>120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22" t="s">
        <v>75</v>
      </c>
      <c r="BK174" s="187">
        <f>ROUND(I174*H174,2)</f>
        <v>0</v>
      </c>
      <c r="BL174" s="22" t="s">
        <v>143</v>
      </c>
      <c r="BM174" s="22" t="s">
        <v>278</v>
      </c>
    </row>
    <row r="175" spans="2:65" s="1" customFormat="1" ht="22.5" customHeight="1">
      <c r="B175" s="175"/>
      <c r="C175" s="176" t="s">
        <v>150</v>
      </c>
      <c r="D175" s="176" t="s">
        <v>123</v>
      </c>
      <c r="E175" s="177" t="s">
        <v>279</v>
      </c>
      <c r="F175" s="178" t="s">
        <v>280</v>
      </c>
      <c r="G175" s="179" t="s">
        <v>197</v>
      </c>
      <c r="H175" s="214"/>
      <c r="I175" s="181"/>
      <c r="J175" s="182">
        <f>ROUND(I175*H175,2)</f>
        <v>0</v>
      </c>
      <c r="K175" s="178" t="s">
        <v>478</v>
      </c>
      <c r="L175" s="39"/>
      <c r="M175" s="183" t="s">
        <v>5</v>
      </c>
      <c r="N175" s="184" t="s">
        <v>41</v>
      </c>
      <c r="O175" s="40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AR175" s="22" t="s">
        <v>143</v>
      </c>
      <c r="AT175" s="22" t="s">
        <v>123</v>
      </c>
      <c r="AU175" s="22" t="s">
        <v>77</v>
      </c>
      <c r="AY175" s="22" t="s">
        <v>120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22" t="s">
        <v>75</v>
      </c>
      <c r="BK175" s="187">
        <f>ROUND(I175*H175,2)</f>
        <v>0</v>
      </c>
      <c r="BL175" s="22" t="s">
        <v>143</v>
      </c>
      <c r="BM175" s="22" t="s">
        <v>281</v>
      </c>
    </row>
    <row r="176" spans="2:65" s="11" customFormat="1" ht="29.85" customHeight="1">
      <c r="B176" s="161"/>
      <c r="D176" s="172" t="s">
        <v>69</v>
      </c>
      <c r="E176" s="173" t="s">
        <v>282</v>
      </c>
      <c r="F176" s="173" t="s">
        <v>283</v>
      </c>
      <c r="I176" s="164"/>
      <c r="J176" s="174">
        <f>BK176</f>
        <v>0</v>
      </c>
      <c r="L176" s="161"/>
      <c r="M176" s="166"/>
      <c r="N176" s="167"/>
      <c r="O176" s="167"/>
      <c r="P176" s="168">
        <f>SUM(P177:P179)</f>
        <v>0</v>
      </c>
      <c r="Q176" s="167"/>
      <c r="R176" s="168">
        <f>SUM(R177:R179)</f>
        <v>0</v>
      </c>
      <c r="S176" s="167"/>
      <c r="T176" s="169">
        <f>SUM(T177:T179)</f>
        <v>0</v>
      </c>
      <c r="AR176" s="162" t="s">
        <v>77</v>
      </c>
      <c r="AT176" s="170" t="s">
        <v>69</v>
      </c>
      <c r="AU176" s="170" t="s">
        <v>75</v>
      </c>
      <c r="AY176" s="162" t="s">
        <v>120</v>
      </c>
      <c r="BK176" s="171">
        <f>SUM(BK177:BK179)</f>
        <v>0</v>
      </c>
    </row>
    <row r="177" spans="2:65" s="1" customFormat="1" ht="22.5" customHeight="1">
      <c r="B177" s="175"/>
      <c r="C177" s="202" t="s">
        <v>284</v>
      </c>
      <c r="D177" s="202" t="s">
        <v>147</v>
      </c>
      <c r="E177" s="203" t="s">
        <v>285</v>
      </c>
      <c r="F177" s="204" t="s">
        <v>286</v>
      </c>
      <c r="G177" s="205" t="s">
        <v>142</v>
      </c>
      <c r="H177" s="206">
        <v>9</v>
      </c>
      <c r="I177" s="207"/>
      <c r="J177" s="208">
        <f>ROUND(I177*H177,2)</f>
        <v>0</v>
      </c>
      <c r="K177" s="204" t="s">
        <v>479</v>
      </c>
      <c r="L177" s="209"/>
      <c r="M177" s="210" t="s">
        <v>5</v>
      </c>
      <c r="N177" s="211" t="s">
        <v>41</v>
      </c>
      <c r="O177" s="40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AR177" s="22" t="s">
        <v>150</v>
      </c>
      <c r="AT177" s="22" t="s">
        <v>147</v>
      </c>
      <c r="AU177" s="22" t="s">
        <v>77</v>
      </c>
      <c r="AY177" s="22" t="s">
        <v>120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22" t="s">
        <v>75</v>
      </c>
      <c r="BK177" s="187">
        <f>ROUND(I177*H177,2)</f>
        <v>0</v>
      </c>
      <c r="BL177" s="22" t="s">
        <v>143</v>
      </c>
      <c r="BM177" s="22" t="s">
        <v>287</v>
      </c>
    </row>
    <row r="178" spans="2:65" s="1" customFormat="1" ht="27">
      <c r="B178" s="39"/>
      <c r="D178" s="188" t="s">
        <v>129</v>
      </c>
      <c r="F178" s="189" t="s">
        <v>130</v>
      </c>
      <c r="I178" s="190"/>
      <c r="L178" s="39"/>
      <c r="M178" s="191"/>
      <c r="N178" s="40"/>
      <c r="O178" s="40"/>
      <c r="P178" s="40"/>
      <c r="Q178" s="40"/>
      <c r="R178" s="40"/>
      <c r="S178" s="40"/>
      <c r="T178" s="68"/>
      <c r="AT178" s="22" t="s">
        <v>129</v>
      </c>
      <c r="AU178" s="22" t="s">
        <v>77</v>
      </c>
    </row>
    <row r="179" spans="2:65" s="12" customFormat="1">
      <c r="B179" s="192"/>
      <c r="D179" s="188" t="s">
        <v>145</v>
      </c>
      <c r="E179" s="201" t="s">
        <v>5</v>
      </c>
      <c r="F179" s="212" t="s">
        <v>205</v>
      </c>
      <c r="H179" s="213">
        <v>9</v>
      </c>
      <c r="I179" s="197"/>
      <c r="L179" s="192"/>
      <c r="M179" s="198"/>
      <c r="N179" s="199"/>
      <c r="O179" s="199"/>
      <c r="P179" s="199"/>
      <c r="Q179" s="199"/>
      <c r="R179" s="199"/>
      <c r="S179" s="199"/>
      <c r="T179" s="200"/>
      <c r="AT179" s="201" t="s">
        <v>145</v>
      </c>
      <c r="AU179" s="201" t="s">
        <v>77</v>
      </c>
      <c r="AV179" s="12" t="s">
        <v>77</v>
      </c>
      <c r="AW179" s="12" t="s">
        <v>34</v>
      </c>
      <c r="AX179" s="12" t="s">
        <v>75</v>
      </c>
      <c r="AY179" s="201" t="s">
        <v>120</v>
      </c>
    </row>
    <row r="180" spans="2:65" s="11" customFormat="1" ht="37.35" customHeight="1">
      <c r="B180" s="161"/>
      <c r="D180" s="162" t="s">
        <v>69</v>
      </c>
      <c r="E180" s="163" t="s">
        <v>288</v>
      </c>
      <c r="F180" s="163" t="s">
        <v>288</v>
      </c>
      <c r="I180" s="164"/>
      <c r="J180" s="165">
        <f>BK180</f>
        <v>0</v>
      </c>
      <c r="L180" s="161"/>
      <c r="M180" s="166"/>
      <c r="N180" s="167"/>
      <c r="O180" s="167"/>
      <c r="P180" s="168">
        <f>P181</f>
        <v>0</v>
      </c>
      <c r="Q180" s="167"/>
      <c r="R180" s="168">
        <f>R181</f>
        <v>0</v>
      </c>
      <c r="S180" s="167"/>
      <c r="T180" s="169">
        <f>T181</f>
        <v>0</v>
      </c>
      <c r="AR180" s="162" t="s">
        <v>127</v>
      </c>
      <c r="AT180" s="170" t="s">
        <v>69</v>
      </c>
      <c r="AU180" s="170" t="s">
        <v>70</v>
      </c>
      <c r="AY180" s="162" t="s">
        <v>120</v>
      </c>
      <c r="BK180" s="171">
        <f>BK181</f>
        <v>0</v>
      </c>
    </row>
    <row r="181" spans="2:65" s="11" customFormat="1" ht="19.899999999999999" customHeight="1">
      <c r="B181" s="161"/>
      <c r="D181" s="172" t="s">
        <v>69</v>
      </c>
      <c r="E181" s="173" t="s">
        <v>289</v>
      </c>
      <c r="F181" s="173" t="s">
        <v>290</v>
      </c>
      <c r="I181" s="164"/>
      <c r="J181" s="174">
        <f>BK181</f>
        <v>0</v>
      </c>
      <c r="L181" s="161"/>
      <c r="M181" s="166"/>
      <c r="N181" s="167"/>
      <c r="O181" s="167"/>
      <c r="P181" s="168">
        <f>P182</f>
        <v>0</v>
      </c>
      <c r="Q181" s="167"/>
      <c r="R181" s="168">
        <f>R182</f>
        <v>0</v>
      </c>
      <c r="S181" s="167"/>
      <c r="T181" s="169">
        <f>T182</f>
        <v>0</v>
      </c>
      <c r="AR181" s="162" t="s">
        <v>127</v>
      </c>
      <c r="AT181" s="170" t="s">
        <v>69</v>
      </c>
      <c r="AU181" s="170" t="s">
        <v>75</v>
      </c>
      <c r="AY181" s="162" t="s">
        <v>120</v>
      </c>
      <c r="BK181" s="171">
        <f>BK182</f>
        <v>0</v>
      </c>
    </row>
    <row r="182" spans="2:65" s="1" customFormat="1" ht="31.5" customHeight="1">
      <c r="B182" s="175"/>
      <c r="C182" s="176" t="s">
        <v>291</v>
      </c>
      <c r="D182" s="176" t="s">
        <v>123</v>
      </c>
      <c r="E182" s="177" t="s">
        <v>289</v>
      </c>
      <c r="F182" s="178" t="s">
        <v>292</v>
      </c>
      <c r="G182" s="179" t="s">
        <v>293</v>
      </c>
      <c r="H182" s="180">
        <v>48</v>
      </c>
      <c r="I182" s="181"/>
      <c r="J182" s="182">
        <f>ROUND(I182*H182,2)</f>
        <v>0</v>
      </c>
      <c r="K182" s="178" t="s">
        <v>478</v>
      </c>
      <c r="L182" s="39"/>
      <c r="M182" s="183" t="s">
        <v>5</v>
      </c>
      <c r="N182" s="216" t="s">
        <v>41</v>
      </c>
      <c r="O182" s="217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AR182" s="22" t="s">
        <v>294</v>
      </c>
      <c r="AT182" s="22" t="s">
        <v>123</v>
      </c>
      <c r="AU182" s="22" t="s">
        <v>77</v>
      </c>
      <c r="AY182" s="22" t="s">
        <v>120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22" t="s">
        <v>75</v>
      </c>
      <c r="BK182" s="187">
        <f>ROUND(I182*H182,2)</f>
        <v>0</v>
      </c>
      <c r="BL182" s="22" t="s">
        <v>294</v>
      </c>
      <c r="BM182" s="22" t="s">
        <v>295</v>
      </c>
    </row>
    <row r="183" spans="2:65" s="1" customFormat="1" ht="6.95" customHeight="1">
      <c r="B183" s="54"/>
      <c r="C183" s="55"/>
      <c r="D183" s="55"/>
      <c r="E183" s="55"/>
      <c r="F183" s="55"/>
      <c r="G183" s="55"/>
      <c r="H183" s="55"/>
      <c r="I183" s="128"/>
      <c r="J183" s="55"/>
      <c r="K183" s="55"/>
      <c r="L183" s="39"/>
    </row>
  </sheetData>
  <autoFilter ref="C92:K182" xr:uid="{00000000-0009-0000-0000-000001000000}"/>
  <mergeCells count="12">
    <mergeCell ref="E83:H83"/>
    <mergeCell ref="E85:H8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1:H81"/>
  </mergeCells>
  <hyperlinks>
    <hyperlink ref="F1:G1" location="C2" display="1) Krycí list soupisu" xr:uid="{00000000-0004-0000-0100-000000000000}"/>
    <hyperlink ref="G1:H1" location="C58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3" customFormat="1" ht="45" customHeight="1">
      <c r="B3" s="224"/>
      <c r="C3" s="347" t="s">
        <v>296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48" t="s">
        <v>297</v>
      </c>
      <c r="D4" s="348"/>
      <c r="E4" s="348"/>
      <c r="F4" s="348"/>
      <c r="G4" s="348"/>
      <c r="H4" s="348"/>
      <c r="I4" s="348"/>
      <c r="J4" s="348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298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299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300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301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302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303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304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305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74</v>
      </c>
      <c r="F16" s="349" t="s">
        <v>306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307</v>
      </c>
      <c r="F17" s="349" t="s">
        <v>308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309</v>
      </c>
      <c r="F18" s="349" t="s">
        <v>310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311</v>
      </c>
      <c r="F19" s="349" t="s">
        <v>312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313</v>
      </c>
      <c r="F20" s="349" t="s">
        <v>288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79</v>
      </c>
      <c r="F21" s="349" t="s">
        <v>314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315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316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317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318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319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320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321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322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323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105</v>
      </c>
      <c r="F34" s="229"/>
      <c r="G34" s="349" t="s">
        <v>324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325</v>
      </c>
      <c r="F35" s="229"/>
      <c r="G35" s="349" t="s">
        <v>326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51</v>
      </c>
      <c r="F36" s="229"/>
      <c r="G36" s="349" t="s">
        <v>327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106</v>
      </c>
      <c r="F37" s="229"/>
      <c r="G37" s="349" t="s">
        <v>328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107</v>
      </c>
      <c r="F38" s="229"/>
      <c r="G38" s="349" t="s">
        <v>329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108</v>
      </c>
      <c r="F39" s="229"/>
      <c r="G39" s="349" t="s">
        <v>330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331</v>
      </c>
      <c r="F40" s="229"/>
      <c r="G40" s="349" t="s">
        <v>332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333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334</v>
      </c>
      <c r="F42" s="229"/>
      <c r="G42" s="349" t="s">
        <v>335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110</v>
      </c>
      <c r="F43" s="229"/>
      <c r="G43" s="349" t="s">
        <v>336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337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338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339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340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341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48" t="s">
        <v>342</v>
      </c>
      <c r="D50" s="348"/>
      <c r="E50" s="348"/>
      <c r="F50" s="348"/>
      <c r="G50" s="348"/>
      <c r="H50" s="348"/>
      <c r="I50" s="348"/>
      <c r="J50" s="348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343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344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345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346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347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348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349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1" t="s">
        <v>350</v>
      </c>
      <c r="E60" s="351"/>
      <c r="F60" s="351"/>
      <c r="G60" s="351"/>
      <c r="H60" s="351"/>
      <c r="I60" s="351"/>
      <c r="J60" s="351"/>
      <c r="K60" s="227"/>
    </row>
    <row r="61" spans="2:11" ht="15" customHeight="1">
      <c r="B61" s="226"/>
      <c r="C61" s="231"/>
      <c r="D61" s="349" t="s">
        <v>351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352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1" t="s">
        <v>353</v>
      </c>
      <c r="E64" s="351"/>
      <c r="F64" s="351"/>
      <c r="G64" s="351"/>
      <c r="H64" s="351"/>
      <c r="I64" s="351"/>
      <c r="J64" s="351"/>
      <c r="K64" s="227"/>
    </row>
    <row r="65" spans="2:11" ht="15" customHeight="1">
      <c r="B65" s="226"/>
      <c r="C65" s="231"/>
      <c r="D65" s="349" t="s">
        <v>354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355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356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357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52" t="s">
        <v>85</v>
      </c>
      <c r="D73" s="352"/>
      <c r="E73" s="352"/>
      <c r="F73" s="352"/>
      <c r="G73" s="352"/>
      <c r="H73" s="352"/>
      <c r="I73" s="352"/>
      <c r="J73" s="352"/>
      <c r="K73" s="244"/>
    </row>
    <row r="74" spans="2:11" ht="17.25" customHeight="1">
      <c r="B74" s="243"/>
      <c r="C74" s="245" t="s">
        <v>358</v>
      </c>
      <c r="D74" s="245"/>
      <c r="E74" s="245"/>
      <c r="F74" s="245" t="s">
        <v>359</v>
      </c>
      <c r="G74" s="246"/>
      <c r="H74" s="245" t="s">
        <v>106</v>
      </c>
      <c r="I74" s="245" t="s">
        <v>55</v>
      </c>
      <c r="J74" s="245" t="s">
        <v>360</v>
      </c>
      <c r="K74" s="244"/>
    </row>
    <row r="75" spans="2:11" ht="17.25" customHeight="1">
      <c r="B75" s="243"/>
      <c r="C75" s="247" t="s">
        <v>361</v>
      </c>
      <c r="D75" s="247"/>
      <c r="E75" s="247"/>
      <c r="F75" s="248" t="s">
        <v>362</v>
      </c>
      <c r="G75" s="249"/>
      <c r="H75" s="247"/>
      <c r="I75" s="247"/>
      <c r="J75" s="247" t="s">
        <v>363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51</v>
      </c>
      <c r="D77" s="250"/>
      <c r="E77" s="250"/>
      <c r="F77" s="252" t="s">
        <v>364</v>
      </c>
      <c r="G77" s="251"/>
      <c r="H77" s="233" t="s">
        <v>365</v>
      </c>
      <c r="I77" s="233" t="s">
        <v>366</v>
      </c>
      <c r="J77" s="233">
        <v>20</v>
      </c>
      <c r="K77" s="244"/>
    </row>
    <row r="78" spans="2:11" ht="15" customHeight="1">
      <c r="B78" s="243"/>
      <c r="C78" s="233" t="s">
        <v>367</v>
      </c>
      <c r="D78" s="233"/>
      <c r="E78" s="233"/>
      <c r="F78" s="252" t="s">
        <v>364</v>
      </c>
      <c r="G78" s="251"/>
      <c r="H78" s="233" t="s">
        <v>368</v>
      </c>
      <c r="I78" s="233" t="s">
        <v>366</v>
      </c>
      <c r="J78" s="233">
        <v>120</v>
      </c>
      <c r="K78" s="244"/>
    </row>
    <row r="79" spans="2:11" ht="15" customHeight="1">
      <c r="B79" s="253"/>
      <c r="C79" s="233" t="s">
        <v>369</v>
      </c>
      <c r="D79" s="233"/>
      <c r="E79" s="233"/>
      <c r="F79" s="252" t="s">
        <v>370</v>
      </c>
      <c r="G79" s="251"/>
      <c r="H79" s="233" t="s">
        <v>371</v>
      </c>
      <c r="I79" s="233" t="s">
        <v>366</v>
      </c>
      <c r="J79" s="233">
        <v>50</v>
      </c>
      <c r="K79" s="244"/>
    </row>
    <row r="80" spans="2:11" ht="15" customHeight="1">
      <c r="B80" s="253"/>
      <c r="C80" s="233" t="s">
        <v>372</v>
      </c>
      <c r="D80" s="233"/>
      <c r="E80" s="233"/>
      <c r="F80" s="252" t="s">
        <v>364</v>
      </c>
      <c r="G80" s="251"/>
      <c r="H80" s="233" t="s">
        <v>373</v>
      </c>
      <c r="I80" s="233" t="s">
        <v>374</v>
      </c>
      <c r="J80" s="233"/>
      <c r="K80" s="244"/>
    </row>
    <row r="81" spans="2:11" ht="15" customHeight="1">
      <c r="B81" s="253"/>
      <c r="C81" s="254" t="s">
        <v>375</v>
      </c>
      <c r="D81" s="254"/>
      <c r="E81" s="254"/>
      <c r="F81" s="255" t="s">
        <v>370</v>
      </c>
      <c r="G81" s="254"/>
      <c r="H81" s="254" t="s">
        <v>376</v>
      </c>
      <c r="I81" s="254" t="s">
        <v>366</v>
      </c>
      <c r="J81" s="254">
        <v>15</v>
      </c>
      <c r="K81" s="244"/>
    </row>
    <row r="82" spans="2:11" ht="15" customHeight="1">
      <c r="B82" s="253"/>
      <c r="C82" s="254" t="s">
        <v>377</v>
      </c>
      <c r="D82" s="254"/>
      <c r="E82" s="254"/>
      <c r="F82" s="255" t="s">
        <v>370</v>
      </c>
      <c r="G82" s="254"/>
      <c r="H82" s="254" t="s">
        <v>378</v>
      </c>
      <c r="I82" s="254" t="s">
        <v>366</v>
      </c>
      <c r="J82" s="254">
        <v>15</v>
      </c>
      <c r="K82" s="244"/>
    </row>
    <row r="83" spans="2:11" ht="15" customHeight="1">
      <c r="B83" s="253"/>
      <c r="C83" s="254" t="s">
        <v>379</v>
      </c>
      <c r="D83" s="254"/>
      <c r="E83" s="254"/>
      <c r="F83" s="255" t="s">
        <v>370</v>
      </c>
      <c r="G83" s="254"/>
      <c r="H83" s="254" t="s">
        <v>380</v>
      </c>
      <c r="I83" s="254" t="s">
        <v>366</v>
      </c>
      <c r="J83" s="254">
        <v>20</v>
      </c>
      <c r="K83" s="244"/>
    </row>
    <row r="84" spans="2:11" ht="15" customHeight="1">
      <c r="B84" s="253"/>
      <c r="C84" s="254" t="s">
        <v>381</v>
      </c>
      <c r="D84" s="254"/>
      <c r="E84" s="254"/>
      <c r="F84" s="255" t="s">
        <v>370</v>
      </c>
      <c r="G84" s="254"/>
      <c r="H84" s="254" t="s">
        <v>382</v>
      </c>
      <c r="I84" s="254" t="s">
        <v>366</v>
      </c>
      <c r="J84" s="254">
        <v>20</v>
      </c>
      <c r="K84" s="244"/>
    </row>
    <row r="85" spans="2:11" ht="15" customHeight="1">
      <c r="B85" s="253"/>
      <c r="C85" s="233" t="s">
        <v>383</v>
      </c>
      <c r="D85" s="233"/>
      <c r="E85" s="233"/>
      <c r="F85" s="252" t="s">
        <v>370</v>
      </c>
      <c r="G85" s="251"/>
      <c r="H85" s="233" t="s">
        <v>384</v>
      </c>
      <c r="I85" s="233" t="s">
        <v>366</v>
      </c>
      <c r="J85" s="233">
        <v>50</v>
      </c>
      <c r="K85" s="244"/>
    </row>
    <row r="86" spans="2:11" ht="15" customHeight="1">
      <c r="B86" s="253"/>
      <c r="C86" s="233" t="s">
        <v>385</v>
      </c>
      <c r="D86" s="233"/>
      <c r="E86" s="233"/>
      <c r="F86" s="252" t="s">
        <v>370</v>
      </c>
      <c r="G86" s="251"/>
      <c r="H86" s="233" t="s">
        <v>386</v>
      </c>
      <c r="I86" s="233" t="s">
        <v>366</v>
      </c>
      <c r="J86" s="233">
        <v>20</v>
      </c>
      <c r="K86" s="244"/>
    </row>
    <row r="87" spans="2:11" ht="15" customHeight="1">
      <c r="B87" s="253"/>
      <c r="C87" s="233" t="s">
        <v>387</v>
      </c>
      <c r="D87" s="233"/>
      <c r="E87" s="233"/>
      <c r="F87" s="252" t="s">
        <v>370</v>
      </c>
      <c r="G87" s="251"/>
      <c r="H87" s="233" t="s">
        <v>388</v>
      </c>
      <c r="I87" s="233" t="s">
        <v>366</v>
      </c>
      <c r="J87" s="233">
        <v>20</v>
      </c>
      <c r="K87" s="244"/>
    </row>
    <row r="88" spans="2:11" ht="15" customHeight="1">
      <c r="B88" s="253"/>
      <c r="C88" s="233" t="s">
        <v>389</v>
      </c>
      <c r="D88" s="233"/>
      <c r="E88" s="233"/>
      <c r="F88" s="252" t="s">
        <v>370</v>
      </c>
      <c r="G88" s="251"/>
      <c r="H88" s="233" t="s">
        <v>390</v>
      </c>
      <c r="I88" s="233" t="s">
        <v>366</v>
      </c>
      <c r="J88" s="233">
        <v>50</v>
      </c>
      <c r="K88" s="244"/>
    </row>
    <row r="89" spans="2:11" ht="15" customHeight="1">
      <c r="B89" s="253"/>
      <c r="C89" s="233" t="s">
        <v>391</v>
      </c>
      <c r="D89" s="233"/>
      <c r="E89" s="233"/>
      <c r="F89" s="252" t="s">
        <v>370</v>
      </c>
      <c r="G89" s="251"/>
      <c r="H89" s="233" t="s">
        <v>391</v>
      </c>
      <c r="I89" s="233" t="s">
        <v>366</v>
      </c>
      <c r="J89" s="233">
        <v>50</v>
      </c>
      <c r="K89" s="244"/>
    </row>
    <row r="90" spans="2:11" ht="15" customHeight="1">
      <c r="B90" s="253"/>
      <c r="C90" s="233" t="s">
        <v>111</v>
      </c>
      <c r="D90" s="233"/>
      <c r="E90" s="233"/>
      <c r="F90" s="252" t="s">
        <v>370</v>
      </c>
      <c r="G90" s="251"/>
      <c r="H90" s="233" t="s">
        <v>392</v>
      </c>
      <c r="I90" s="233" t="s">
        <v>366</v>
      </c>
      <c r="J90" s="233">
        <v>255</v>
      </c>
      <c r="K90" s="244"/>
    </row>
    <row r="91" spans="2:11" ht="15" customHeight="1">
      <c r="B91" s="253"/>
      <c r="C91" s="233" t="s">
        <v>393</v>
      </c>
      <c r="D91" s="233"/>
      <c r="E91" s="233"/>
      <c r="F91" s="252" t="s">
        <v>364</v>
      </c>
      <c r="G91" s="251"/>
      <c r="H91" s="233" t="s">
        <v>394</v>
      </c>
      <c r="I91" s="233" t="s">
        <v>395</v>
      </c>
      <c r="J91" s="233"/>
      <c r="K91" s="244"/>
    </row>
    <row r="92" spans="2:11" ht="15" customHeight="1">
      <c r="B92" s="253"/>
      <c r="C92" s="233" t="s">
        <v>396</v>
      </c>
      <c r="D92" s="233"/>
      <c r="E92" s="233"/>
      <c r="F92" s="252" t="s">
        <v>364</v>
      </c>
      <c r="G92" s="251"/>
      <c r="H92" s="233" t="s">
        <v>397</v>
      </c>
      <c r="I92" s="233" t="s">
        <v>398</v>
      </c>
      <c r="J92" s="233"/>
      <c r="K92" s="244"/>
    </row>
    <row r="93" spans="2:11" ht="15" customHeight="1">
      <c r="B93" s="253"/>
      <c r="C93" s="233" t="s">
        <v>399</v>
      </c>
      <c r="D93" s="233"/>
      <c r="E93" s="233"/>
      <c r="F93" s="252" t="s">
        <v>364</v>
      </c>
      <c r="G93" s="251"/>
      <c r="H93" s="233" t="s">
        <v>399</v>
      </c>
      <c r="I93" s="233" t="s">
        <v>398</v>
      </c>
      <c r="J93" s="233"/>
      <c r="K93" s="244"/>
    </row>
    <row r="94" spans="2:11" ht="15" customHeight="1">
      <c r="B94" s="253"/>
      <c r="C94" s="233" t="s">
        <v>36</v>
      </c>
      <c r="D94" s="233"/>
      <c r="E94" s="233"/>
      <c r="F94" s="252" t="s">
        <v>364</v>
      </c>
      <c r="G94" s="251"/>
      <c r="H94" s="233" t="s">
        <v>400</v>
      </c>
      <c r="I94" s="233" t="s">
        <v>398</v>
      </c>
      <c r="J94" s="233"/>
      <c r="K94" s="244"/>
    </row>
    <row r="95" spans="2:11" ht="15" customHeight="1">
      <c r="B95" s="253"/>
      <c r="C95" s="233" t="s">
        <v>46</v>
      </c>
      <c r="D95" s="233"/>
      <c r="E95" s="233"/>
      <c r="F95" s="252" t="s">
        <v>364</v>
      </c>
      <c r="G95" s="251"/>
      <c r="H95" s="233" t="s">
        <v>401</v>
      </c>
      <c r="I95" s="233" t="s">
        <v>398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52" t="s">
        <v>402</v>
      </c>
      <c r="D100" s="352"/>
      <c r="E100" s="352"/>
      <c r="F100" s="352"/>
      <c r="G100" s="352"/>
      <c r="H100" s="352"/>
      <c r="I100" s="352"/>
      <c r="J100" s="352"/>
      <c r="K100" s="244"/>
    </row>
    <row r="101" spans="2:11" ht="17.25" customHeight="1">
      <c r="B101" s="243"/>
      <c r="C101" s="245" t="s">
        <v>358</v>
      </c>
      <c r="D101" s="245"/>
      <c r="E101" s="245"/>
      <c r="F101" s="245" t="s">
        <v>359</v>
      </c>
      <c r="G101" s="246"/>
      <c r="H101" s="245" t="s">
        <v>106</v>
      </c>
      <c r="I101" s="245" t="s">
        <v>55</v>
      </c>
      <c r="J101" s="245" t="s">
        <v>360</v>
      </c>
      <c r="K101" s="244"/>
    </row>
    <row r="102" spans="2:11" ht="17.25" customHeight="1">
      <c r="B102" s="243"/>
      <c r="C102" s="247" t="s">
        <v>361</v>
      </c>
      <c r="D102" s="247"/>
      <c r="E102" s="247"/>
      <c r="F102" s="248" t="s">
        <v>362</v>
      </c>
      <c r="G102" s="249"/>
      <c r="H102" s="247"/>
      <c r="I102" s="247"/>
      <c r="J102" s="247" t="s">
        <v>363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51</v>
      </c>
      <c r="D104" s="250"/>
      <c r="E104" s="250"/>
      <c r="F104" s="252" t="s">
        <v>364</v>
      </c>
      <c r="G104" s="261"/>
      <c r="H104" s="233" t="s">
        <v>403</v>
      </c>
      <c r="I104" s="233" t="s">
        <v>366</v>
      </c>
      <c r="J104" s="233">
        <v>20</v>
      </c>
      <c r="K104" s="244"/>
    </row>
    <row r="105" spans="2:11" ht="15" customHeight="1">
      <c r="B105" s="243"/>
      <c r="C105" s="233" t="s">
        <v>367</v>
      </c>
      <c r="D105" s="233"/>
      <c r="E105" s="233"/>
      <c r="F105" s="252" t="s">
        <v>364</v>
      </c>
      <c r="G105" s="233"/>
      <c r="H105" s="233" t="s">
        <v>403</v>
      </c>
      <c r="I105" s="233" t="s">
        <v>366</v>
      </c>
      <c r="J105" s="233">
        <v>120</v>
      </c>
      <c r="K105" s="244"/>
    </row>
    <row r="106" spans="2:11" ht="15" customHeight="1">
      <c r="B106" s="253"/>
      <c r="C106" s="233" t="s">
        <v>369</v>
      </c>
      <c r="D106" s="233"/>
      <c r="E106" s="233"/>
      <c r="F106" s="252" t="s">
        <v>370</v>
      </c>
      <c r="G106" s="233"/>
      <c r="H106" s="233" t="s">
        <v>403</v>
      </c>
      <c r="I106" s="233" t="s">
        <v>366</v>
      </c>
      <c r="J106" s="233">
        <v>50</v>
      </c>
      <c r="K106" s="244"/>
    </row>
    <row r="107" spans="2:11" ht="15" customHeight="1">
      <c r="B107" s="253"/>
      <c r="C107" s="233" t="s">
        <v>372</v>
      </c>
      <c r="D107" s="233"/>
      <c r="E107" s="233"/>
      <c r="F107" s="252" t="s">
        <v>364</v>
      </c>
      <c r="G107" s="233"/>
      <c r="H107" s="233" t="s">
        <v>403</v>
      </c>
      <c r="I107" s="233" t="s">
        <v>374</v>
      </c>
      <c r="J107" s="233"/>
      <c r="K107" s="244"/>
    </row>
    <row r="108" spans="2:11" ht="15" customHeight="1">
      <c r="B108" s="253"/>
      <c r="C108" s="233" t="s">
        <v>383</v>
      </c>
      <c r="D108" s="233"/>
      <c r="E108" s="233"/>
      <c r="F108" s="252" t="s">
        <v>370</v>
      </c>
      <c r="G108" s="233"/>
      <c r="H108" s="233" t="s">
        <v>403</v>
      </c>
      <c r="I108" s="233" t="s">
        <v>366</v>
      </c>
      <c r="J108" s="233">
        <v>50</v>
      </c>
      <c r="K108" s="244"/>
    </row>
    <row r="109" spans="2:11" ht="15" customHeight="1">
      <c r="B109" s="253"/>
      <c r="C109" s="233" t="s">
        <v>391</v>
      </c>
      <c r="D109" s="233"/>
      <c r="E109" s="233"/>
      <c r="F109" s="252" t="s">
        <v>370</v>
      </c>
      <c r="G109" s="233"/>
      <c r="H109" s="233" t="s">
        <v>403</v>
      </c>
      <c r="I109" s="233" t="s">
        <v>366</v>
      </c>
      <c r="J109" s="233">
        <v>50</v>
      </c>
      <c r="K109" s="244"/>
    </row>
    <row r="110" spans="2:11" ht="15" customHeight="1">
      <c r="B110" s="253"/>
      <c r="C110" s="233" t="s">
        <v>389</v>
      </c>
      <c r="D110" s="233"/>
      <c r="E110" s="233"/>
      <c r="F110" s="252" t="s">
        <v>370</v>
      </c>
      <c r="G110" s="233"/>
      <c r="H110" s="233" t="s">
        <v>403</v>
      </c>
      <c r="I110" s="233" t="s">
        <v>366</v>
      </c>
      <c r="J110" s="233">
        <v>50</v>
      </c>
      <c r="K110" s="244"/>
    </row>
    <row r="111" spans="2:11" ht="15" customHeight="1">
      <c r="B111" s="253"/>
      <c r="C111" s="233" t="s">
        <v>51</v>
      </c>
      <c r="D111" s="233"/>
      <c r="E111" s="233"/>
      <c r="F111" s="252" t="s">
        <v>364</v>
      </c>
      <c r="G111" s="233"/>
      <c r="H111" s="233" t="s">
        <v>404</v>
      </c>
      <c r="I111" s="233" t="s">
        <v>366</v>
      </c>
      <c r="J111" s="233">
        <v>20</v>
      </c>
      <c r="K111" s="244"/>
    </row>
    <row r="112" spans="2:11" ht="15" customHeight="1">
      <c r="B112" s="253"/>
      <c r="C112" s="233" t="s">
        <v>405</v>
      </c>
      <c r="D112" s="233"/>
      <c r="E112" s="233"/>
      <c r="F112" s="252" t="s">
        <v>364</v>
      </c>
      <c r="G112" s="233"/>
      <c r="H112" s="233" t="s">
        <v>406</v>
      </c>
      <c r="I112" s="233" t="s">
        <v>366</v>
      </c>
      <c r="J112" s="233">
        <v>120</v>
      </c>
      <c r="K112" s="244"/>
    </row>
    <row r="113" spans="2:11" ht="15" customHeight="1">
      <c r="B113" s="253"/>
      <c r="C113" s="233" t="s">
        <v>36</v>
      </c>
      <c r="D113" s="233"/>
      <c r="E113" s="233"/>
      <c r="F113" s="252" t="s">
        <v>364</v>
      </c>
      <c r="G113" s="233"/>
      <c r="H113" s="233" t="s">
        <v>407</v>
      </c>
      <c r="I113" s="233" t="s">
        <v>398</v>
      </c>
      <c r="J113" s="233"/>
      <c r="K113" s="244"/>
    </row>
    <row r="114" spans="2:11" ht="15" customHeight="1">
      <c r="B114" s="253"/>
      <c r="C114" s="233" t="s">
        <v>46</v>
      </c>
      <c r="D114" s="233"/>
      <c r="E114" s="233"/>
      <c r="F114" s="252" t="s">
        <v>364</v>
      </c>
      <c r="G114" s="233"/>
      <c r="H114" s="233" t="s">
        <v>408</v>
      </c>
      <c r="I114" s="233" t="s">
        <v>398</v>
      </c>
      <c r="J114" s="233"/>
      <c r="K114" s="244"/>
    </row>
    <row r="115" spans="2:11" ht="15" customHeight="1">
      <c r="B115" s="253"/>
      <c r="C115" s="233" t="s">
        <v>55</v>
      </c>
      <c r="D115" s="233"/>
      <c r="E115" s="233"/>
      <c r="F115" s="252" t="s">
        <v>364</v>
      </c>
      <c r="G115" s="233"/>
      <c r="H115" s="233" t="s">
        <v>409</v>
      </c>
      <c r="I115" s="233" t="s">
        <v>410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411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358</v>
      </c>
      <c r="D121" s="245"/>
      <c r="E121" s="245"/>
      <c r="F121" s="245" t="s">
        <v>359</v>
      </c>
      <c r="G121" s="246"/>
      <c r="H121" s="245" t="s">
        <v>106</v>
      </c>
      <c r="I121" s="245" t="s">
        <v>55</v>
      </c>
      <c r="J121" s="245" t="s">
        <v>360</v>
      </c>
      <c r="K121" s="271"/>
    </row>
    <row r="122" spans="2:11" ht="17.25" customHeight="1">
      <c r="B122" s="270"/>
      <c r="C122" s="247" t="s">
        <v>361</v>
      </c>
      <c r="D122" s="247"/>
      <c r="E122" s="247"/>
      <c r="F122" s="248" t="s">
        <v>362</v>
      </c>
      <c r="G122" s="249"/>
      <c r="H122" s="247"/>
      <c r="I122" s="247"/>
      <c r="J122" s="247" t="s">
        <v>363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367</v>
      </c>
      <c r="D124" s="250"/>
      <c r="E124" s="250"/>
      <c r="F124" s="252" t="s">
        <v>364</v>
      </c>
      <c r="G124" s="233"/>
      <c r="H124" s="233" t="s">
        <v>403</v>
      </c>
      <c r="I124" s="233" t="s">
        <v>366</v>
      </c>
      <c r="J124" s="233">
        <v>120</v>
      </c>
      <c r="K124" s="274"/>
    </row>
    <row r="125" spans="2:11" ht="15" customHeight="1">
      <c r="B125" s="272"/>
      <c r="C125" s="233" t="s">
        <v>412</v>
      </c>
      <c r="D125" s="233"/>
      <c r="E125" s="233"/>
      <c r="F125" s="252" t="s">
        <v>364</v>
      </c>
      <c r="G125" s="233"/>
      <c r="H125" s="233" t="s">
        <v>413</v>
      </c>
      <c r="I125" s="233" t="s">
        <v>366</v>
      </c>
      <c r="J125" s="233" t="s">
        <v>414</v>
      </c>
      <c r="K125" s="274"/>
    </row>
    <row r="126" spans="2:11" ht="15" customHeight="1">
      <c r="B126" s="272"/>
      <c r="C126" s="233" t="s">
        <v>79</v>
      </c>
      <c r="D126" s="233"/>
      <c r="E126" s="233"/>
      <c r="F126" s="252" t="s">
        <v>364</v>
      </c>
      <c r="G126" s="233"/>
      <c r="H126" s="233" t="s">
        <v>415</v>
      </c>
      <c r="I126" s="233" t="s">
        <v>366</v>
      </c>
      <c r="J126" s="233" t="s">
        <v>414</v>
      </c>
      <c r="K126" s="274"/>
    </row>
    <row r="127" spans="2:11" ht="15" customHeight="1">
      <c r="B127" s="272"/>
      <c r="C127" s="233" t="s">
        <v>375</v>
      </c>
      <c r="D127" s="233"/>
      <c r="E127" s="233"/>
      <c r="F127" s="252" t="s">
        <v>370</v>
      </c>
      <c r="G127" s="233"/>
      <c r="H127" s="233" t="s">
        <v>376</v>
      </c>
      <c r="I127" s="233" t="s">
        <v>366</v>
      </c>
      <c r="J127" s="233">
        <v>15</v>
      </c>
      <c r="K127" s="274"/>
    </row>
    <row r="128" spans="2:11" ht="15" customHeight="1">
      <c r="B128" s="272"/>
      <c r="C128" s="254" t="s">
        <v>377</v>
      </c>
      <c r="D128" s="254"/>
      <c r="E128" s="254"/>
      <c r="F128" s="255" t="s">
        <v>370</v>
      </c>
      <c r="G128" s="254"/>
      <c r="H128" s="254" t="s">
        <v>378</v>
      </c>
      <c r="I128" s="254" t="s">
        <v>366</v>
      </c>
      <c r="J128" s="254">
        <v>15</v>
      </c>
      <c r="K128" s="274"/>
    </row>
    <row r="129" spans="2:11" ht="15" customHeight="1">
      <c r="B129" s="272"/>
      <c r="C129" s="254" t="s">
        <v>379</v>
      </c>
      <c r="D129" s="254"/>
      <c r="E129" s="254"/>
      <c r="F129" s="255" t="s">
        <v>370</v>
      </c>
      <c r="G129" s="254"/>
      <c r="H129" s="254" t="s">
        <v>380</v>
      </c>
      <c r="I129" s="254" t="s">
        <v>366</v>
      </c>
      <c r="J129" s="254">
        <v>20</v>
      </c>
      <c r="K129" s="274"/>
    </row>
    <row r="130" spans="2:11" ht="15" customHeight="1">
      <c r="B130" s="272"/>
      <c r="C130" s="254" t="s">
        <v>381</v>
      </c>
      <c r="D130" s="254"/>
      <c r="E130" s="254"/>
      <c r="F130" s="255" t="s">
        <v>370</v>
      </c>
      <c r="G130" s="254"/>
      <c r="H130" s="254" t="s">
        <v>382</v>
      </c>
      <c r="I130" s="254" t="s">
        <v>366</v>
      </c>
      <c r="J130" s="254">
        <v>20</v>
      </c>
      <c r="K130" s="274"/>
    </row>
    <row r="131" spans="2:11" ht="15" customHeight="1">
      <c r="B131" s="272"/>
      <c r="C131" s="233" t="s">
        <v>369</v>
      </c>
      <c r="D131" s="233"/>
      <c r="E131" s="233"/>
      <c r="F131" s="252" t="s">
        <v>370</v>
      </c>
      <c r="G131" s="233"/>
      <c r="H131" s="233" t="s">
        <v>403</v>
      </c>
      <c r="I131" s="233" t="s">
        <v>366</v>
      </c>
      <c r="J131" s="233">
        <v>50</v>
      </c>
      <c r="K131" s="274"/>
    </row>
    <row r="132" spans="2:11" ht="15" customHeight="1">
      <c r="B132" s="272"/>
      <c r="C132" s="233" t="s">
        <v>383</v>
      </c>
      <c r="D132" s="233"/>
      <c r="E132" s="233"/>
      <c r="F132" s="252" t="s">
        <v>370</v>
      </c>
      <c r="G132" s="233"/>
      <c r="H132" s="233" t="s">
        <v>403</v>
      </c>
      <c r="I132" s="233" t="s">
        <v>366</v>
      </c>
      <c r="J132" s="233">
        <v>50</v>
      </c>
      <c r="K132" s="274"/>
    </row>
    <row r="133" spans="2:11" ht="15" customHeight="1">
      <c r="B133" s="272"/>
      <c r="C133" s="233" t="s">
        <v>389</v>
      </c>
      <c r="D133" s="233"/>
      <c r="E133" s="233"/>
      <c r="F133" s="252" t="s">
        <v>370</v>
      </c>
      <c r="G133" s="233"/>
      <c r="H133" s="233" t="s">
        <v>403</v>
      </c>
      <c r="I133" s="233" t="s">
        <v>366</v>
      </c>
      <c r="J133" s="233">
        <v>50</v>
      </c>
      <c r="K133" s="274"/>
    </row>
    <row r="134" spans="2:11" ht="15" customHeight="1">
      <c r="B134" s="272"/>
      <c r="C134" s="233" t="s">
        <v>391</v>
      </c>
      <c r="D134" s="233"/>
      <c r="E134" s="233"/>
      <c r="F134" s="252" t="s">
        <v>370</v>
      </c>
      <c r="G134" s="233"/>
      <c r="H134" s="233" t="s">
        <v>403</v>
      </c>
      <c r="I134" s="233" t="s">
        <v>366</v>
      </c>
      <c r="J134" s="233">
        <v>50</v>
      </c>
      <c r="K134" s="274"/>
    </row>
    <row r="135" spans="2:11" ht="15" customHeight="1">
      <c r="B135" s="272"/>
      <c r="C135" s="233" t="s">
        <v>111</v>
      </c>
      <c r="D135" s="233"/>
      <c r="E135" s="233"/>
      <c r="F135" s="252" t="s">
        <v>370</v>
      </c>
      <c r="G135" s="233"/>
      <c r="H135" s="233" t="s">
        <v>416</v>
      </c>
      <c r="I135" s="233" t="s">
        <v>366</v>
      </c>
      <c r="J135" s="233">
        <v>255</v>
      </c>
      <c r="K135" s="274"/>
    </row>
    <row r="136" spans="2:11" ht="15" customHeight="1">
      <c r="B136" s="272"/>
      <c r="C136" s="233" t="s">
        <v>393</v>
      </c>
      <c r="D136" s="233"/>
      <c r="E136" s="233"/>
      <c r="F136" s="252" t="s">
        <v>364</v>
      </c>
      <c r="G136" s="233"/>
      <c r="H136" s="233" t="s">
        <v>417</v>
      </c>
      <c r="I136" s="233" t="s">
        <v>395</v>
      </c>
      <c r="J136" s="233"/>
      <c r="K136" s="274"/>
    </row>
    <row r="137" spans="2:11" ht="15" customHeight="1">
      <c r="B137" s="272"/>
      <c r="C137" s="233" t="s">
        <v>396</v>
      </c>
      <c r="D137" s="233"/>
      <c r="E137" s="233"/>
      <c r="F137" s="252" t="s">
        <v>364</v>
      </c>
      <c r="G137" s="233"/>
      <c r="H137" s="233" t="s">
        <v>418</v>
      </c>
      <c r="I137" s="233" t="s">
        <v>398</v>
      </c>
      <c r="J137" s="233"/>
      <c r="K137" s="274"/>
    </row>
    <row r="138" spans="2:11" ht="15" customHeight="1">
      <c r="B138" s="272"/>
      <c r="C138" s="233" t="s">
        <v>399</v>
      </c>
      <c r="D138" s="233"/>
      <c r="E138" s="233"/>
      <c r="F138" s="252" t="s">
        <v>364</v>
      </c>
      <c r="G138" s="233"/>
      <c r="H138" s="233" t="s">
        <v>399</v>
      </c>
      <c r="I138" s="233" t="s">
        <v>398</v>
      </c>
      <c r="J138" s="233"/>
      <c r="K138" s="274"/>
    </row>
    <row r="139" spans="2:11" ht="15" customHeight="1">
      <c r="B139" s="272"/>
      <c r="C139" s="233" t="s">
        <v>36</v>
      </c>
      <c r="D139" s="233"/>
      <c r="E139" s="233"/>
      <c r="F139" s="252" t="s">
        <v>364</v>
      </c>
      <c r="G139" s="233"/>
      <c r="H139" s="233" t="s">
        <v>419</v>
      </c>
      <c r="I139" s="233" t="s">
        <v>398</v>
      </c>
      <c r="J139" s="233"/>
      <c r="K139" s="274"/>
    </row>
    <row r="140" spans="2:11" ht="15" customHeight="1">
      <c r="B140" s="272"/>
      <c r="C140" s="233" t="s">
        <v>420</v>
      </c>
      <c r="D140" s="233"/>
      <c r="E140" s="233"/>
      <c r="F140" s="252" t="s">
        <v>364</v>
      </c>
      <c r="G140" s="233"/>
      <c r="H140" s="233" t="s">
        <v>421</v>
      </c>
      <c r="I140" s="233" t="s">
        <v>398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52" t="s">
        <v>422</v>
      </c>
      <c r="D145" s="352"/>
      <c r="E145" s="352"/>
      <c r="F145" s="352"/>
      <c r="G145" s="352"/>
      <c r="H145" s="352"/>
      <c r="I145" s="352"/>
      <c r="J145" s="352"/>
      <c r="K145" s="244"/>
    </row>
    <row r="146" spans="2:11" ht="17.25" customHeight="1">
      <c r="B146" s="243"/>
      <c r="C146" s="245" t="s">
        <v>358</v>
      </c>
      <c r="D146" s="245"/>
      <c r="E146" s="245"/>
      <c r="F146" s="245" t="s">
        <v>359</v>
      </c>
      <c r="G146" s="246"/>
      <c r="H146" s="245" t="s">
        <v>106</v>
      </c>
      <c r="I146" s="245" t="s">
        <v>55</v>
      </c>
      <c r="J146" s="245" t="s">
        <v>360</v>
      </c>
      <c r="K146" s="244"/>
    </row>
    <row r="147" spans="2:11" ht="17.25" customHeight="1">
      <c r="B147" s="243"/>
      <c r="C147" s="247" t="s">
        <v>361</v>
      </c>
      <c r="D147" s="247"/>
      <c r="E147" s="247"/>
      <c r="F147" s="248" t="s">
        <v>362</v>
      </c>
      <c r="G147" s="249"/>
      <c r="H147" s="247"/>
      <c r="I147" s="247"/>
      <c r="J147" s="247" t="s">
        <v>363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367</v>
      </c>
      <c r="D149" s="233"/>
      <c r="E149" s="233"/>
      <c r="F149" s="279" t="s">
        <v>364</v>
      </c>
      <c r="G149" s="233"/>
      <c r="H149" s="278" t="s">
        <v>403</v>
      </c>
      <c r="I149" s="278" t="s">
        <v>366</v>
      </c>
      <c r="J149" s="278">
        <v>120</v>
      </c>
      <c r="K149" s="274"/>
    </row>
    <row r="150" spans="2:11" ht="15" customHeight="1">
      <c r="B150" s="253"/>
      <c r="C150" s="278" t="s">
        <v>412</v>
      </c>
      <c r="D150" s="233"/>
      <c r="E150" s="233"/>
      <c r="F150" s="279" t="s">
        <v>364</v>
      </c>
      <c r="G150" s="233"/>
      <c r="H150" s="278" t="s">
        <v>423</v>
      </c>
      <c r="I150" s="278" t="s">
        <v>366</v>
      </c>
      <c r="J150" s="278" t="s">
        <v>414</v>
      </c>
      <c r="K150" s="274"/>
    </row>
    <row r="151" spans="2:11" ht="15" customHeight="1">
      <c r="B151" s="253"/>
      <c r="C151" s="278" t="s">
        <v>79</v>
      </c>
      <c r="D151" s="233"/>
      <c r="E151" s="233"/>
      <c r="F151" s="279" t="s">
        <v>364</v>
      </c>
      <c r="G151" s="233"/>
      <c r="H151" s="278" t="s">
        <v>424</v>
      </c>
      <c r="I151" s="278" t="s">
        <v>366</v>
      </c>
      <c r="J151" s="278" t="s">
        <v>414</v>
      </c>
      <c r="K151" s="274"/>
    </row>
    <row r="152" spans="2:11" ht="15" customHeight="1">
      <c r="B152" s="253"/>
      <c r="C152" s="278" t="s">
        <v>369</v>
      </c>
      <c r="D152" s="233"/>
      <c r="E152" s="233"/>
      <c r="F152" s="279" t="s">
        <v>370</v>
      </c>
      <c r="G152" s="233"/>
      <c r="H152" s="278" t="s">
        <v>403</v>
      </c>
      <c r="I152" s="278" t="s">
        <v>366</v>
      </c>
      <c r="J152" s="278">
        <v>50</v>
      </c>
      <c r="K152" s="274"/>
    </row>
    <row r="153" spans="2:11" ht="15" customHeight="1">
      <c r="B153" s="253"/>
      <c r="C153" s="278" t="s">
        <v>372</v>
      </c>
      <c r="D153" s="233"/>
      <c r="E153" s="233"/>
      <c r="F153" s="279" t="s">
        <v>364</v>
      </c>
      <c r="G153" s="233"/>
      <c r="H153" s="278" t="s">
        <v>403</v>
      </c>
      <c r="I153" s="278" t="s">
        <v>374</v>
      </c>
      <c r="J153" s="278"/>
      <c r="K153" s="274"/>
    </row>
    <row r="154" spans="2:11" ht="15" customHeight="1">
      <c r="B154" s="253"/>
      <c r="C154" s="278" t="s">
        <v>383</v>
      </c>
      <c r="D154" s="233"/>
      <c r="E154" s="233"/>
      <c r="F154" s="279" t="s">
        <v>370</v>
      </c>
      <c r="G154" s="233"/>
      <c r="H154" s="278" t="s">
        <v>403</v>
      </c>
      <c r="I154" s="278" t="s">
        <v>366</v>
      </c>
      <c r="J154" s="278">
        <v>50</v>
      </c>
      <c r="K154" s="274"/>
    </row>
    <row r="155" spans="2:11" ht="15" customHeight="1">
      <c r="B155" s="253"/>
      <c r="C155" s="278" t="s">
        <v>391</v>
      </c>
      <c r="D155" s="233"/>
      <c r="E155" s="233"/>
      <c r="F155" s="279" t="s">
        <v>370</v>
      </c>
      <c r="G155" s="233"/>
      <c r="H155" s="278" t="s">
        <v>403</v>
      </c>
      <c r="I155" s="278" t="s">
        <v>366</v>
      </c>
      <c r="J155" s="278">
        <v>50</v>
      </c>
      <c r="K155" s="274"/>
    </row>
    <row r="156" spans="2:11" ht="15" customHeight="1">
      <c r="B156" s="253"/>
      <c r="C156" s="278" t="s">
        <v>389</v>
      </c>
      <c r="D156" s="233"/>
      <c r="E156" s="233"/>
      <c r="F156" s="279" t="s">
        <v>370</v>
      </c>
      <c r="G156" s="233"/>
      <c r="H156" s="278" t="s">
        <v>403</v>
      </c>
      <c r="I156" s="278" t="s">
        <v>366</v>
      </c>
      <c r="J156" s="278">
        <v>50</v>
      </c>
      <c r="K156" s="274"/>
    </row>
    <row r="157" spans="2:11" ht="15" customHeight="1">
      <c r="B157" s="253"/>
      <c r="C157" s="278" t="s">
        <v>90</v>
      </c>
      <c r="D157" s="233"/>
      <c r="E157" s="233"/>
      <c r="F157" s="279" t="s">
        <v>364</v>
      </c>
      <c r="G157" s="233"/>
      <c r="H157" s="278" t="s">
        <v>425</v>
      </c>
      <c r="I157" s="278" t="s">
        <v>366</v>
      </c>
      <c r="J157" s="278" t="s">
        <v>426</v>
      </c>
      <c r="K157" s="274"/>
    </row>
    <row r="158" spans="2:11" ht="15" customHeight="1">
      <c r="B158" s="253"/>
      <c r="C158" s="278" t="s">
        <v>427</v>
      </c>
      <c r="D158" s="233"/>
      <c r="E158" s="233"/>
      <c r="F158" s="279" t="s">
        <v>364</v>
      </c>
      <c r="G158" s="233"/>
      <c r="H158" s="278" t="s">
        <v>428</v>
      </c>
      <c r="I158" s="278" t="s">
        <v>398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429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358</v>
      </c>
      <c r="D164" s="245"/>
      <c r="E164" s="245"/>
      <c r="F164" s="245" t="s">
        <v>359</v>
      </c>
      <c r="G164" s="282"/>
      <c r="H164" s="283" t="s">
        <v>106</v>
      </c>
      <c r="I164" s="283" t="s">
        <v>55</v>
      </c>
      <c r="J164" s="245" t="s">
        <v>360</v>
      </c>
      <c r="K164" s="225"/>
    </row>
    <row r="165" spans="2:11" ht="17.25" customHeight="1">
      <c r="B165" s="226"/>
      <c r="C165" s="247" t="s">
        <v>361</v>
      </c>
      <c r="D165" s="247"/>
      <c r="E165" s="247"/>
      <c r="F165" s="248" t="s">
        <v>362</v>
      </c>
      <c r="G165" s="284"/>
      <c r="H165" s="285"/>
      <c r="I165" s="285"/>
      <c r="J165" s="247" t="s">
        <v>363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367</v>
      </c>
      <c r="D167" s="233"/>
      <c r="E167" s="233"/>
      <c r="F167" s="252" t="s">
        <v>364</v>
      </c>
      <c r="G167" s="233"/>
      <c r="H167" s="233" t="s">
        <v>403</v>
      </c>
      <c r="I167" s="233" t="s">
        <v>366</v>
      </c>
      <c r="J167" s="233">
        <v>120</v>
      </c>
      <c r="K167" s="274"/>
    </row>
    <row r="168" spans="2:11" ht="15" customHeight="1">
      <c r="B168" s="253"/>
      <c r="C168" s="233" t="s">
        <v>412</v>
      </c>
      <c r="D168" s="233"/>
      <c r="E168" s="233"/>
      <c r="F168" s="252" t="s">
        <v>364</v>
      </c>
      <c r="G168" s="233"/>
      <c r="H168" s="233" t="s">
        <v>413</v>
      </c>
      <c r="I168" s="233" t="s">
        <v>366</v>
      </c>
      <c r="J168" s="233" t="s">
        <v>414</v>
      </c>
      <c r="K168" s="274"/>
    </row>
    <row r="169" spans="2:11" ht="15" customHeight="1">
      <c r="B169" s="253"/>
      <c r="C169" s="233" t="s">
        <v>79</v>
      </c>
      <c r="D169" s="233"/>
      <c r="E169" s="233"/>
      <c r="F169" s="252" t="s">
        <v>364</v>
      </c>
      <c r="G169" s="233"/>
      <c r="H169" s="233" t="s">
        <v>430</v>
      </c>
      <c r="I169" s="233" t="s">
        <v>366</v>
      </c>
      <c r="J169" s="233" t="s">
        <v>414</v>
      </c>
      <c r="K169" s="274"/>
    </row>
    <row r="170" spans="2:11" ht="15" customHeight="1">
      <c r="B170" s="253"/>
      <c r="C170" s="233" t="s">
        <v>369</v>
      </c>
      <c r="D170" s="233"/>
      <c r="E170" s="233"/>
      <c r="F170" s="252" t="s">
        <v>370</v>
      </c>
      <c r="G170" s="233"/>
      <c r="H170" s="233" t="s">
        <v>430</v>
      </c>
      <c r="I170" s="233" t="s">
        <v>366</v>
      </c>
      <c r="J170" s="233">
        <v>50</v>
      </c>
      <c r="K170" s="274"/>
    </row>
    <row r="171" spans="2:11" ht="15" customHeight="1">
      <c r="B171" s="253"/>
      <c r="C171" s="233" t="s">
        <v>372</v>
      </c>
      <c r="D171" s="233"/>
      <c r="E171" s="233"/>
      <c r="F171" s="252" t="s">
        <v>364</v>
      </c>
      <c r="G171" s="233"/>
      <c r="H171" s="233" t="s">
        <v>430</v>
      </c>
      <c r="I171" s="233" t="s">
        <v>374</v>
      </c>
      <c r="J171" s="233"/>
      <c r="K171" s="274"/>
    </row>
    <row r="172" spans="2:11" ht="15" customHeight="1">
      <c r="B172" s="253"/>
      <c r="C172" s="233" t="s">
        <v>383</v>
      </c>
      <c r="D172" s="233"/>
      <c r="E172" s="233"/>
      <c r="F172" s="252" t="s">
        <v>370</v>
      </c>
      <c r="G172" s="233"/>
      <c r="H172" s="233" t="s">
        <v>430</v>
      </c>
      <c r="I172" s="233" t="s">
        <v>366</v>
      </c>
      <c r="J172" s="233">
        <v>50</v>
      </c>
      <c r="K172" s="274"/>
    </row>
    <row r="173" spans="2:11" ht="15" customHeight="1">
      <c r="B173" s="253"/>
      <c r="C173" s="233" t="s">
        <v>391</v>
      </c>
      <c r="D173" s="233"/>
      <c r="E173" s="233"/>
      <c r="F173" s="252" t="s">
        <v>370</v>
      </c>
      <c r="G173" s="233"/>
      <c r="H173" s="233" t="s">
        <v>430</v>
      </c>
      <c r="I173" s="233" t="s">
        <v>366</v>
      </c>
      <c r="J173" s="233">
        <v>50</v>
      </c>
      <c r="K173" s="274"/>
    </row>
    <row r="174" spans="2:11" ht="15" customHeight="1">
      <c r="B174" s="253"/>
      <c r="C174" s="233" t="s">
        <v>389</v>
      </c>
      <c r="D174" s="233"/>
      <c r="E174" s="233"/>
      <c r="F174" s="252" t="s">
        <v>370</v>
      </c>
      <c r="G174" s="233"/>
      <c r="H174" s="233" t="s">
        <v>430</v>
      </c>
      <c r="I174" s="233" t="s">
        <v>366</v>
      </c>
      <c r="J174" s="233">
        <v>50</v>
      </c>
      <c r="K174" s="274"/>
    </row>
    <row r="175" spans="2:11" ht="15" customHeight="1">
      <c r="B175" s="253"/>
      <c r="C175" s="233" t="s">
        <v>105</v>
      </c>
      <c r="D175" s="233"/>
      <c r="E175" s="233"/>
      <c r="F175" s="252" t="s">
        <v>364</v>
      </c>
      <c r="G175" s="233"/>
      <c r="H175" s="233" t="s">
        <v>431</v>
      </c>
      <c r="I175" s="233" t="s">
        <v>432</v>
      </c>
      <c r="J175" s="233"/>
      <c r="K175" s="274"/>
    </row>
    <row r="176" spans="2:11" ht="15" customHeight="1">
      <c r="B176" s="253"/>
      <c r="C176" s="233" t="s">
        <v>55</v>
      </c>
      <c r="D176" s="233"/>
      <c r="E176" s="233"/>
      <c r="F176" s="252" t="s">
        <v>364</v>
      </c>
      <c r="G176" s="233"/>
      <c r="H176" s="233" t="s">
        <v>433</v>
      </c>
      <c r="I176" s="233" t="s">
        <v>434</v>
      </c>
      <c r="J176" s="233">
        <v>1</v>
      </c>
      <c r="K176" s="274"/>
    </row>
    <row r="177" spans="2:11" ht="15" customHeight="1">
      <c r="B177" s="253"/>
      <c r="C177" s="233" t="s">
        <v>51</v>
      </c>
      <c r="D177" s="233"/>
      <c r="E177" s="233"/>
      <c r="F177" s="252" t="s">
        <v>364</v>
      </c>
      <c r="G177" s="233"/>
      <c r="H177" s="233" t="s">
        <v>435</v>
      </c>
      <c r="I177" s="233" t="s">
        <v>366</v>
      </c>
      <c r="J177" s="233">
        <v>20</v>
      </c>
      <c r="K177" s="274"/>
    </row>
    <row r="178" spans="2:11" ht="15" customHeight="1">
      <c r="B178" s="253"/>
      <c r="C178" s="233" t="s">
        <v>106</v>
      </c>
      <c r="D178" s="233"/>
      <c r="E178" s="233"/>
      <c r="F178" s="252" t="s">
        <v>364</v>
      </c>
      <c r="G178" s="233"/>
      <c r="H178" s="233" t="s">
        <v>436</v>
      </c>
      <c r="I178" s="233" t="s">
        <v>366</v>
      </c>
      <c r="J178" s="233">
        <v>255</v>
      </c>
      <c r="K178" s="274"/>
    </row>
    <row r="179" spans="2:11" ht="15" customHeight="1">
      <c r="B179" s="253"/>
      <c r="C179" s="233" t="s">
        <v>107</v>
      </c>
      <c r="D179" s="233"/>
      <c r="E179" s="233"/>
      <c r="F179" s="252" t="s">
        <v>364</v>
      </c>
      <c r="G179" s="233"/>
      <c r="H179" s="233" t="s">
        <v>329</v>
      </c>
      <c r="I179" s="233" t="s">
        <v>366</v>
      </c>
      <c r="J179" s="233">
        <v>10</v>
      </c>
      <c r="K179" s="274"/>
    </row>
    <row r="180" spans="2:11" ht="15" customHeight="1">
      <c r="B180" s="253"/>
      <c r="C180" s="233" t="s">
        <v>108</v>
      </c>
      <c r="D180" s="233"/>
      <c r="E180" s="233"/>
      <c r="F180" s="252" t="s">
        <v>364</v>
      </c>
      <c r="G180" s="233"/>
      <c r="H180" s="233" t="s">
        <v>437</v>
      </c>
      <c r="I180" s="233" t="s">
        <v>398</v>
      </c>
      <c r="J180" s="233"/>
      <c r="K180" s="274"/>
    </row>
    <row r="181" spans="2:11" ht="15" customHeight="1">
      <c r="B181" s="253"/>
      <c r="C181" s="233" t="s">
        <v>438</v>
      </c>
      <c r="D181" s="233"/>
      <c r="E181" s="233"/>
      <c r="F181" s="252" t="s">
        <v>364</v>
      </c>
      <c r="G181" s="233"/>
      <c r="H181" s="233" t="s">
        <v>439</v>
      </c>
      <c r="I181" s="233" t="s">
        <v>398</v>
      </c>
      <c r="J181" s="233"/>
      <c r="K181" s="274"/>
    </row>
    <row r="182" spans="2:11" ht="15" customHeight="1">
      <c r="B182" s="253"/>
      <c r="C182" s="233" t="s">
        <v>427</v>
      </c>
      <c r="D182" s="233"/>
      <c r="E182" s="233"/>
      <c r="F182" s="252" t="s">
        <v>364</v>
      </c>
      <c r="G182" s="233"/>
      <c r="H182" s="233" t="s">
        <v>440</v>
      </c>
      <c r="I182" s="233" t="s">
        <v>398</v>
      </c>
      <c r="J182" s="233"/>
      <c r="K182" s="274"/>
    </row>
    <row r="183" spans="2:11" ht="15" customHeight="1">
      <c r="B183" s="253"/>
      <c r="C183" s="233" t="s">
        <v>110</v>
      </c>
      <c r="D183" s="233"/>
      <c r="E183" s="233"/>
      <c r="F183" s="252" t="s">
        <v>370</v>
      </c>
      <c r="G183" s="233"/>
      <c r="H183" s="233" t="s">
        <v>441</v>
      </c>
      <c r="I183" s="233" t="s">
        <v>366</v>
      </c>
      <c r="J183" s="233">
        <v>50</v>
      </c>
      <c r="K183" s="274"/>
    </row>
    <row r="184" spans="2:11" ht="15" customHeight="1">
      <c r="B184" s="253"/>
      <c r="C184" s="233" t="s">
        <v>442</v>
      </c>
      <c r="D184" s="233"/>
      <c r="E184" s="233"/>
      <c r="F184" s="252" t="s">
        <v>370</v>
      </c>
      <c r="G184" s="233"/>
      <c r="H184" s="233" t="s">
        <v>443</v>
      </c>
      <c r="I184" s="233" t="s">
        <v>444</v>
      </c>
      <c r="J184" s="233"/>
      <c r="K184" s="274"/>
    </row>
    <row r="185" spans="2:11" ht="15" customHeight="1">
      <c r="B185" s="253"/>
      <c r="C185" s="233" t="s">
        <v>445</v>
      </c>
      <c r="D185" s="233"/>
      <c r="E185" s="233"/>
      <c r="F185" s="252" t="s">
        <v>370</v>
      </c>
      <c r="G185" s="233"/>
      <c r="H185" s="233" t="s">
        <v>446</v>
      </c>
      <c r="I185" s="233" t="s">
        <v>444</v>
      </c>
      <c r="J185" s="233"/>
      <c r="K185" s="274"/>
    </row>
    <row r="186" spans="2:11" ht="15" customHeight="1">
      <c r="B186" s="253"/>
      <c r="C186" s="233" t="s">
        <v>447</v>
      </c>
      <c r="D186" s="233"/>
      <c r="E186" s="233"/>
      <c r="F186" s="252" t="s">
        <v>370</v>
      </c>
      <c r="G186" s="233"/>
      <c r="H186" s="233" t="s">
        <v>448</v>
      </c>
      <c r="I186" s="233" t="s">
        <v>444</v>
      </c>
      <c r="J186" s="233"/>
      <c r="K186" s="274"/>
    </row>
    <row r="187" spans="2:11" ht="15" customHeight="1">
      <c r="B187" s="253"/>
      <c r="C187" s="286" t="s">
        <v>449</v>
      </c>
      <c r="D187" s="233"/>
      <c r="E187" s="233"/>
      <c r="F187" s="252" t="s">
        <v>370</v>
      </c>
      <c r="G187" s="233"/>
      <c r="H187" s="233" t="s">
        <v>450</v>
      </c>
      <c r="I187" s="233" t="s">
        <v>451</v>
      </c>
      <c r="J187" s="287" t="s">
        <v>452</v>
      </c>
      <c r="K187" s="274"/>
    </row>
    <row r="188" spans="2:11" ht="15" customHeight="1">
      <c r="B188" s="253"/>
      <c r="C188" s="238" t="s">
        <v>40</v>
      </c>
      <c r="D188" s="233"/>
      <c r="E188" s="233"/>
      <c r="F188" s="252" t="s">
        <v>364</v>
      </c>
      <c r="G188" s="233"/>
      <c r="H188" s="229" t="s">
        <v>453</v>
      </c>
      <c r="I188" s="233" t="s">
        <v>454</v>
      </c>
      <c r="J188" s="233"/>
      <c r="K188" s="274"/>
    </row>
    <row r="189" spans="2:11" ht="15" customHeight="1">
      <c r="B189" s="253"/>
      <c r="C189" s="238" t="s">
        <v>455</v>
      </c>
      <c r="D189" s="233"/>
      <c r="E189" s="233"/>
      <c r="F189" s="252" t="s">
        <v>364</v>
      </c>
      <c r="G189" s="233"/>
      <c r="H189" s="233" t="s">
        <v>456</v>
      </c>
      <c r="I189" s="233" t="s">
        <v>398</v>
      </c>
      <c r="J189" s="233"/>
      <c r="K189" s="274"/>
    </row>
    <row r="190" spans="2:11" ht="15" customHeight="1">
      <c r="B190" s="253"/>
      <c r="C190" s="238" t="s">
        <v>457</v>
      </c>
      <c r="D190" s="233"/>
      <c r="E190" s="233"/>
      <c r="F190" s="252" t="s">
        <v>364</v>
      </c>
      <c r="G190" s="233"/>
      <c r="H190" s="233" t="s">
        <v>458</v>
      </c>
      <c r="I190" s="233" t="s">
        <v>398</v>
      </c>
      <c r="J190" s="233"/>
      <c r="K190" s="274"/>
    </row>
    <row r="191" spans="2:11" ht="15" customHeight="1">
      <c r="B191" s="253"/>
      <c r="C191" s="238" t="s">
        <v>459</v>
      </c>
      <c r="D191" s="233"/>
      <c r="E191" s="233"/>
      <c r="F191" s="252" t="s">
        <v>370</v>
      </c>
      <c r="G191" s="233"/>
      <c r="H191" s="233" t="s">
        <v>460</v>
      </c>
      <c r="I191" s="233" t="s">
        <v>398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461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462</v>
      </c>
      <c r="D198" s="289"/>
      <c r="E198" s="289"/>
      <c r="F198" s="289" t="s">
        <v>463</v>
      </c>
      <c r="G198" s="290"/>
      <c r="H198" s="353" t="s">
        <v>464</v>
      </c>
      <c r="I198" s="353"/>
      <c r="J198" s="353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454</v>
      </c>
      <c r="D200" s="233"/>
      <c r="E200" s="233"/>
      <c r="F200" s="252" t="s">
        <v>41</v>
      </c>
      <c r="G200" s="233"/>
      <c r="H200" s="350" t="s">
        <v>465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42</v>
      </c>
      <c r="G201" s="233"/>
      <c r="H201" s="350" t="s">
        <v>466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45</v>
      </c>
      <c r="G202" s="233"/>
      <c r="H202" s="350" t="s">
        <v>467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43</v>
      </c>
      <c r="G203" s="233"/>
      <c r="H203" s="350" t="s">
        <v>468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44</v>
      </c>
      <c r="G204" s="233"/>
      <c r="H204" s="350" t="s">
        <v>469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410</v>
      </c>
      <c r="D206" s="233"/>
      <c r="E206" s="233"/>
      <c r="F206" s="252" t="s">
        <v>74</v>
      </c>
      <c r="G206" s="233"/>
      <c r="H206" s="350" t="s">
        <v>470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309</v>
      </c>
      <c r="G207" s="233"/>
      <c r="H207" s="350" t="s">
        <v>310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307</v>
      </c>
      <c r="G208" s="233"/>
      <c r="H208" s="350" t="s">
        <v>471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311</v>
      </c>
      <c r="G209" s="238"/>
      <c r="H209" s="354" t="s">
        <v>312</v>
      </c>
      <c r="I209" s="354"/>
      <c r="J209" s="354"/>
      <c r="K209" s="292"/>
    </row>
    <row r="210" spans="2:11" ht="15" customHeight="1">
      <c r="B210" s="291"/>
      <c r="C210" s="259"/>
      <c r="D210" s="259"/>
      <c r="E210" s="259"/>
      <c r="F210" s="252" t="s">
        <v>313</v>
      </c>
      <c r="G210" s="238"/>
      <c r="H210" s="354" t="s">
        <v>472</v>
      </c>
      <c r="I210" s="354"/>
      <c r="J210" s="35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434</v>
      </c>
      <c r="D212" s="259"/>
      <c r="E212" s="259"/>
      <c r="F212" s="252">
        <v>1</v>
      </c>
      <c r="G212" s="238"/>
      <c r="H212" s="354" t="s">
        <v>473</v>
      </c>
      <c r="I212" s="354"/>
      <c r="J212" s="35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4" t="s">
        <v>474</v>
      </c>
      <c r="I213" s="354"/>
      <c r="J213" s="35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4" t="s">
        <v>475</v>
      </c>
      <c r="I214" s="354"/>
      <c r="J214" s="35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4" t="s">
        <v>476</v>
      </c>
      <c r="I215" s="354"/>
      <c r="J215" s="35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05-2020 - D.1.4.3 - VYTÁP...</vt:lpstr>
      <vt:lpstr>Pokyny pro vyplnění</vt:lpstr>
      <vt:lpstr>'05-2020 - D.1.4.3 - VYTÁP...'!Názvy_tisku</vt:lpstr>
      <vt:lpstr>'Rekapitulace stavby'!Názvy_tisku</vt:lpstr>
      <vt:lpstr>'05-2020 - D.1.4.3 - VYTÁP...'!Oblast_tisku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Neužil</dc:creator>
  <cp:lastModifiedBy>Ivo Neužil</cp:lastModifiedBy>
  <cp:lastPrinted>2020-04-04T08:18:40Z</cp:lastPrinted>
  <dcterms:created xsi:type="dcterms:W3CDTF">2020-04-03T17:00:17Z</dcterms:created>
  <dcterms:modified xsi:type="dcterms:W3CDTF">2020-04-04T08:18:43Z</dcterms:modified>
</cp:coreProperties>
</file>